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5835" windowWidth="19230" windowHeight="5895"/>
  </bookViews>
  <sheets>
    <sheet name="CM" sheetId="1" r:id="rId1"/>
  </sheets>
  <definedNames>
    <definedName name="_xlnm.Print_Area" localSheetId="0">CM!$A$1:$J$521</definedName>
    <definedName name="_xlnm.Print_Titles" localSheetId="0">CM!$2:$3</definedName>
  </definedNames>
  <calcPr calcId="144525"/>
</workbook>
</file>

<file path=xl/calcChain.xml><?xml version="1.0" encoding="utf-8"?>
<calcChain xmlns="http://schemas.openxmlformats.org/spreadsheetml/2006/main">
  <c r="H512" i="1" l="1"/>
  <c r="H221" i="1" l="1"/>
  <c r="H218" i="1"/>
  <c r="G218" i="1"/>
  <c r="G226" i="1"/>
  <c r="G133" i="1" l="1"/>
  <c r="G132" i="1"/>
  <c r="G122" i="1"/>
  <c r="G121" i="1"/>
  <c r="G120" i="1"/>
  <c r="G119" i="1"/>
  <c r="G75" i="1"/>
  <c r="G74" i="1"/>
  <c r="D51" i="1"/>
  <c r="G51" i="1" s="1"/>
  <c r="D84" i="1" s="1"/>
  <c r="G84" i="1" s="1"/>
  <c r="G50" i="1"/>
  <c r="G49" i="1"/>
  <c r="D82" i="1" s="1"/>
  <c r="D85" i="1" l="1"/>
  <c r="G85" i="1" s="1"/>
  <c r="C396" i="1"/>
  <c r="H421" i="1"/>
  <c r="G442" i="1" l="1"/>
  <c r="H442" i="1" s="1"/>
  <c r="H438" i="1"/>
  <c r="H436" i="1"/>
  <c r="G131" i="1"/>
  <c r="G130" i="1"/>
  <c r="G129" i="1"/>
  <c r="G128" i="1"/>
  <c r="G127" i="1"/>
  <c r="G126" i="1"/>
  <c r="G331" i="1"/>
  <c r="H331" i="1" s="1"/>
  <c r="G326" i="1"/>
  <c r="G325" i="1"/>
  <c r="G134" i="1" l="1"/>
  <c r="H134" i="1" s="1"/>
  <c r="G327" i="1"/>
  <c r="H327" i="1" s="1"/>
  <c r="H274" i="1" l="1"/>
  <c r="G360" i="1"/>
  <c r="H360" i="1" s="1"/>
  <c r="D266" i="1"/>
  <c r="H352" i="1"/>
  <c r="G193" i="1" l="1"/>
  <c r="G73" i="1" l="1"/>
  <c r="G203" i="1" l="1"/>
  <c r="H203" i="1" s="1"/>
  <c r="G199" i="1"/>
  <c r="G198" i="1"/>
  <c r="G249" i="1"/>
  <c r="H249" i="1" s="1"/>
  <c r="G232" i="1"/>
  <c r="H232" i="1" s="1"/>
  <c r="G228" i="1"/>
  <c r="G227" i="1"/>
  <c r="G240" i="1"/>
  <c r="G239" i="1"/>
  <c r="G238" i="1"/>
  <c r="G229" i="1" l="1"/>
  <c r="H229" i="1" s="1"/>
  <c r="H310" i="1" l="1"/>
  <c r="H309" i="1"/>
  <c r="G446" i="1" l="1"/>
  <c r="H446" i="1" s="1"/>
  <c r="C317" i="1"/>
  <c r="H513" i="1"/>
  <c r="H168" i="1"/>
  <c r="H496" i="1"/>
  <c r="H481" i="1"/>
  <c r="H472" i="1"/>
  <c r="H444" i="1"/>
  <c r="H411" i="1"/>
  <c r="H402" i="1"/>
  <c r="H396" i="1"/>
  <c r="H494" i="1"/>
  <c r="H488" i="1"/>
  <c r="H479" i="1"/>
  <c r="H470" i="1"/>
  <c r="H463" i="1"/>
  <c r="H461" i="1"/>
  <c r="H454" i="1"/>
  <c r="H452" i="1"/>
  <c r="H440" i="1"/>
  <c r="H434" i="1"/>
  <c r="H432" i="1"/>
  <c r="H430" i="1"/>
  <c r="H428" i="1"/>
  <c r="H426" i="1"/>
  <c r="H419" i="1"/>
  <c r="H417" i="1"/>
  <c r="H415" i="1"/>
  <c r="H413" i="1"/>
  <c r="H406" i="1"/>
  <c r="H404" i="1"/>
  <c r="H400" i="1"/>
  <c r="H398" i="1"/>
  <c r="H394" i="1"/>
  <c r="G392" i="1"/>
  <c r="H392" i="1" s="1"/>
  <c r="H386" i="1"/>
  <c r="H384" i="1"/>
  <c r="I516" i="1" l="1"/>
  <c r="I407" i="1"/>
  <c r="I466" i="1"/>
  <c r="I422" i="1"/>
  <c r="I475" i="1"/>
  <c r="I484" i="1"/>
  <c r="I448" i="1" l="1"/>
  <c r="I497" i="1"/>
  <c r="I500" i="1"/>
  <c r="I457" i="1"/>
  <c r="G237" i="1"/>
  <c r="G304" i="1"/>
  <c r="G303" i="1"/>
  <c r="G302" i="1"/>
  <c r="G301" i="1"/>
  <c r="G300" i="1"/>
  <c r="G299" i="1"/>
  <c r="G298" i="1"/>
  <c r="G290" i="1"/>
  <c r="G291" i="1"/>
  <c r="G292" i="1"/>
  <c r="G289" i="1"/>
  <c r="G221" i="1"/>
  <c r="G214" i="1"/>
  <c r="G213" i="1"/>
  <c r="G207" i="1"/>
  <c r="G181" i="1"/>
  <c r="G180" i="1"/>
  <c r="G179" i="1"/>
  <c r="G369" i="1"/>
  <c r="G368" i="1"/>
  <c r="H364" i="1"/>
  <c r="G348" i="1"/>
  <c r="G343" i="1"/>
  <c r="D270" i="1"/>
  <c r="G270" i="1" s="1"/>
  <c r="G157" i="1"/>
  <c r="G163" i="1"/>
  <c r="G164" i="1" s="1"/>
  <c r="H164" i="1" s="1"/>
  <c r="G161" i="1"/>
  <c r="G162" i="1" s="1"/>
  <c r="H162" i="1" s="1"/>
  <c r="G23" i="1"/>
  <c r="G15" i="1"/>
  <c r="G16" i="1"/>
  <c r="G17" i="1"/>
  <c r="G118" i="1"/>
  <c r="G117" i="1"/>
  <c r="G116" i="1"/>
  <c r="G115" i="1"/>
  <c r="G114" i="1"/>
  <c r="G113" i="1"/>
  <c r="G112" i="1"/>
  <c r="G111" i="1"/>
  <c r="G110" i="1"/>
  <c r="H95" i="1"/>
  <c r="H96" i="1" s="1"/>
  <c r="G90" i="1"/>
  <c r="G82" i="1"/>
  <c r="G71" i="1"/>
  <c r="G70" i="1"/>
  <c r="G69" i="1"/>
  <c r="G64" i="1"/>
  <c r="G62" i="1"/>
  <c r="G63" i="1"/>
  <c r="G65" i="1"/>
  <c r="G66" i="1"/>
  <c r="G67" i="1"/>
  <c r="G68" i="1"/>
  <c r="G72" i="1"/>
  <c r="G41" i="1"/>
  <c r="G141" i="1"/>
  <c r="G139" i="1"/>
  <c r="G101" i="1"/>
  <c r="G102" i="1"/>
  <c r="G104" i="1"/>
  <c r="G105" i="1"/>
  <c r="G106" i="1"/>
  <c r="G107" i="1"/>
  <c r="G108" i="1"/>
  <c r="G109" i="1"/>
  <c r="G100" i="1"/>
  <c r="G57" i="1"/>
  <c r="G58" i="1"/>
  <c r="G59" i="1"/>
  <c r="G60" i="1"/>
  <c r="G61" i="1"/>
  <c r="G56" i="1"/>
  <c r="G48" i="1"/>
  <c r="G47" i="1"/>
  <c r="G46" i="1"/>
  <c r="G40" i="1"/>
  <c r="G39" i="1"/>
  <c r="G52" i="1" l="1"/>
  <c r="G123" i="1"/>
  <c r="D83" i="1"/>
  <c r="G83" i="1" s="1"/>
  <c r="G241" i="1"/>
  <c r="H241" i="1" s="1"/>
  <c r="G103" i="1"/>
  <c r="H103" i="1" s="1"/>
  <c r="G200" i="1"/>
  <c r="H200" i="1" s="1"/>
  <c r="G182" i="1"/>
  <c r="G305" i="1"/>
  <c r="H305" i="1" s="1"/>
  <c r="G370" i="1"/>
  <c r="H370" i="1" s="1"/>
  <c r="G215" i="1"/>
  <c r="H215" i="1" s="1"/>
  <c r="G42" i="1"/>
  <c r="G76" i="1"/>
  <c r="G267" i="1" l="1"/>
  <c r="G266" i="1"/>
  <c r="H348" i="1"/>
  <c r="G342" i="1"/>
  <c r="G293" i="1"/>
  <c r="G288" i="1"/>
  <c r="G287" i="1"/>
  <c r="G208" i="1"/>
  <c r="G209" i="1" s="1"/>
  <c r="H209" i="1" s="1"/>
  <c r="H193" i="1"/>
  <c r="H157" i="1"/>
  <c r="I171" i="1" s="1"/>
  <c r="H23" i="1"/>
  <c r="G271" i="1" l="1"/>
  <c r="H271" i="1" s="1"/>
  <c r="G344" i="1"/>
  <c r="H344" i="1" s="1"/>
  <c r="G294" i="1"/>
  <c r="H294" i="1" s="1"/>
  <c r="I334" i="1" s="1"/>
  <c r="I252" i="1"/>
  <c r="G262" i="1"/>
  <c r="H262" i="1" s="1"/>
  <c r="I278" i="1" s="1"/>
  <c r="H182" i="1"/>
  <c r="I185" i="1" s="1"/>
  <c r="G27" i="1"/>
  <c r="G356" i="1"/>
  <c r="H356" i="1" s="1"/>
  <c r="G140" i="1"/>
  <c r="G142" i="1" s="1"/>
  <c r="I376" i="1" l="1"/>
  <c r="G28" i="1"/>
  <c r="H28" i="1" s="1"/>
  <c r="H142" i="1"/>
  <c r="G81" i="1" l="1"/>
  <c r="G80" i="1"/>
  <c r="G14" i="1"/>
  <c r="G13" i="1"/>
  <c r="F11" i="1"/>
  <c r="G11" i="1" s="1"/>
  <c r="H11" i="1" s="1"/>
  <c r="G86" i="1" l="1"/>
  <c r="H86" i="1" s="1"/>
  <c r="H52" i="1"/>
  <c r="H76" i="1"/>
  <c r="H123" i="1"/>
  <c r="H42" i="1"/>
  <c r="G19" i="1"/>
  <c r="H19" i="1" s="1"/>
  <c r="I31" i="1" l="1"/>
  <c r="G91" i="1"/>
  <c r="H91" i="1" s="1"/>
  <c r="I149" i="1" s="1"/>
  <c r="I520" i="1" l="1"/>
</calcChain>
</file>

<file path=xl/sharedStrings.xml><?xml version="1.0" encoding="utf-8"?>
<sst xmlns="http://schemas.openxmlformats.org/spreadsheetml/2006/main" count="523" uniqueCount="341">
  <si>
    <t>DESCRIZIONE</t>
  </si>
  <si>
    <t>IMPORTO</t>
  </si>
  <si>
    <t>LARGH.</t>
  </si>
  <si>
    <t>PARZIALI</t>
  </si>
  <si>
    <t>TOTALE</t>
  </si>
  <si>
    <t>QUANTITA'</t>
  </si>
  <si>
    <t>MISURE</t>
  </si>
  <si>
    <t xml:space="preserve"> </t>
  </si>
  <si>
    <t>IMPORTI</t>
  </si>
  <si>
    <t>[ml]</t>
  </si>
  <si>
    <t>[mq]</t>
  </si>
  <si>
    <t>[mc]</t>
  </si>
  <si>
    <t>[kg]</t>
  </si>
  <si>
    <t>Pali di fondazione diametro mm 400, L = 10 m</t>
  </si>
  <si>
    <t>U.M.    Par.Ug.</t>
  </si>
  <si>
    <t>ac</t>
  </si>
  <si>
    <t>Sistemazioni esterne</t>
  </si>
  <si>
    <t>Palestra</t>
  </si>
  <si>
    <t>Servizi</t>
  </si>
  <si>
    <t>mq</t>
  </si>
  <si>
    <t>Complessivi</t>
  </si>
  <si>
    <t>TOTALE VOCE 1:</t>
  </si>
  <si>
    <t xml:space="preserve">TOTALE VOCE 5: </t>
  </si>
  <si>
    <t xml:space="preserve">TOTALE VOCE 6: </t>
  </si>
  <si>
    <t xml:space="preserve">TOTALE VOCE 7: </t>
  </si>
  <si>
    <t>Palestra - soffitto</t>
  </si>
  <si>
    <t>CODICE</t>
  </si>
  <si>
    <t>Travi fondazione Palestra</t>
  </si>
  <si>
    <t>Soletta Palestra</t>
  </si>
  <si>
    <t>Pilastri Palestra</t>
  </si>
  <si>
    <t>Travi copertura Palestra</t>
  </si>
  <si>
    <t>Travi di fondazione Palestra</t>
  </si>
  <si>
    <t>Copertura SPOGLIATOI</t>
  </si>
  <si>
    <t xml:space="preserve">Piano terra SPOGLIATOI </t>
  </si>
  <si>
    <t>12.OED.015</t>
  </si>
  <si>
    <t>12.OED.020.001</t>
  </si>
  <si>
    <t>12.OED.020.002/b</t>
  </si>
  <si>
    <t>12.0ED.035</t>
  </si>
  <si>
    <t>12.OED.020.003/c</t>
  </si>
  <si>
    <t>12.OED.045.002</t>
  </si>
  <si>
    <t>Realizzazione di drenaggi dietro muri di sostegno, pareti contro terra, ecc., tramite riempimento di cavita' con scheggioni di cava o ciottoli di fiume, compreso avvicinamento del materiale e sua stesura, effettuati anche con l'ausilio di mezzi meccanici.</t>
  </si>
  <si>
    <t>12.OED.020.023</t>
  </si>
  <si>
    <t>12.OED.015/b</t>
  </si>
  <si>
    <t>12.OED.015.003</t>
  </si>
  <si>
    <t>12.0ED.025.001A/B</t>
  </si>
  <si>
    <t>A</t>
  </si>
  <si>
    <t>B</t>
  </si>
  <si>
    <t>12.OED.035.015/B</t>
  </si>
  <si>
    <t>Copertura PALESTRA</t>
  </si>
  <si>
    <t>Travi fondazione Spogliatoi</t>
  </si>
  <si>
    <t>Pilastri Spogliatoi</t>
  </si>
  <si>
    <t>Travi a quota fondazioni</t>
  </si>
  <si>
    <t>Travi copertura Spogliatoi</t>
  </si>
  <si>
    <t>Cordoli copertura Spogliatoi</t>
  </si>
  <si>
    <t>Opere di fondazione Palestra</t>
  </si>
  <si>
    <t>Opere in elevazione Palestra</t>
  </si>
  <si>
    <t>Opere di fondazione Spogliatoi</t>
  </si>
  <si>
    <t>Opere in elevazione Spogliatoi</t>
  </si>
  <si>
    <t>Travi Spogliatoi</t>
  </si>
  <si>
    <t>12.OED.010.006/b</t>
  </si>
  <si>
    <t>Fondazioni Palestra</t>
  </si>
  <si>
    <t>Muro sostegno</t>
  </si>
  <si>
    <t>Retro muro in c.a.</t>
  </si>
  <si>
    <t>12.OED.030.019</t>
  </si>
  <si>
    <t>b</t>
  </si>
  <si>
    <t>Spessore 8 cm.</t>
  </si>
  <si>
    <t>c</t>
  </si>
  <si>
    <t>Spessore 12 cm.</t>
  </si>
  <si>
    <t>12.OED.030.022 C</t>
  </si>
  <si>
    <t>12.OED.055.003.A</t>
  </si>
  <si>
    <t>12.OED.085.010</t>
  </si>
  <si>
    <t>Spogliatoi SOFFITTO</t>
  </si>
  <si>
    <t>Corridoio SOFFITTO</t>
  </si>
  <si>
    <t>Spogliatoi e corridoio PARETI</t>
  </si>
  <si>
    <t>12.OED.045.015.A</t>
  </si>
  <si>
    <t>12.OED.065.046</t>
  </si>
  <si>
    <t>12.OED.065.060.B</t>
  </si>
  <si>
    <t>12.OED.056.070</t>
  </si>
  <si>
    <t>Controsoffitto CORRIDOIO</t>
  </si>
  <si>
    <t>Controsoffitto SERVIZI</t>
  </si>
  <si>
    <t>Fornitura e posa in opera di controsoffitto ispezionabile antincendio realizzato con pannelli in gesso alleggerito con perlite tipo Knauf Sofipan, classe 0 di reazione al fuoco, di colore bianco naturale, su struttura metallica a vista o semi-nascosta, atta a ottenere una resistenza al fuoco REI 120 certificata. L'orditura metallica sarà realizzata in lamiera d'acciaio zincata e verniciata, composta da un profilo perimetrale a L e profili portanti a T, fissati al solaio con tasselli, viti, pendini e ganci a molla. Pannelli di dimensioni 600x600 mm.
Compresi tutti gli oneri per dare la lavorazione completata, compresi trabattelli, ponteggi interni, ecc. Fanno parte integrante del prezzo tutti gli allegati d'obbligo che lo compongono nel rispetto delle normative vigenti, fra cui , a titolo esemplificativo e non esaustivo:
-disegni di as built a cura e firma dell'impresa appaltatrice.
-certificati di prova eseguiti in laboratorio e omologazione del prototipo.
-dichiarazione di corrispondenza/conformità in opera di elementi costruttivi con quelli certificati e omologati.
-dichiarazione di corretta posa in opera per elementi costruttivi, materiali e prodotti secondo le indicazioni delle case produttrici.
-scheda tecnica del prodotto.
-documento di trasporto DDT.</t>
  </si>
  <si>
    <t xml:space="preserve">Fornitura e posa in opera di Casseforme per getti di conglomerato cementizio semplice o armato, comunque eseguite anche a sagoma curva, per fondazioni o in elevazione, compresi i sostegni, i puntelli, i cunei per il disarmo, il disarmante, la pulitura del materiale per il reimpiego, gli sfridi, il taglio a misura, i ponti di servizio e compreso l'impiego di materiale atto ad evitare rotture, riprese di sbavature e incomplanarità, ecc. Misura della sola superficie di contatto con il calcestruzzo.                                                                                                       </t>
  </si>
  <si>
    <t>12.OED.045.B</t>
  </si>
  <si>
    <t>Zona servizi e corridoio</t>
  </si>
  <si>
    <t>Zona CORRIDOIO</t>
  </si>
  <si>
    <t>Zona SERVIZI</t>
  </si>
  <si>
    <t>Coperto Palestra</t>
  </si>
  <si>
    <t>Coperto Servizi</t>
  </si>
  <si>
    <t>12.OED.050.021.A.B.</t>
  </si>
  <si>
    <t xml:space="preserve">Piano terra palestra </t>
  </si>
  <si>
    <t>Scavo a sezione obbligata per fognature, canalizzazioni o simili, compreso il reinterro, sia all'interno che all'esterno di fabbricati, in materie di qualsiasi natura e consistenza, asciutte o bagnate, eseguito a macchina con terna o piccolo escavatore, anche a campione, comprese rocce tenere da piccone e i trovanti anche sparsi, esclusa solo la roccia dura da mina ed i trovanti di dimensione superiore a mc. 0,50 e fino alla profondita' di m. 1,50 dal piano di scavo. Compresa sistemazione del materiale di risulta da utilizzarsi nel reinterro in depositi regolari ai lati dello scavo, trasporto a rifiuto del materiale di risulta eccedente; comprese le armature, i puntellamenti, le sbatacchiature occorrenti, di qualsiasi tipo, anche a cassa chiusa, i parapetti, le passerelle di servizio, gli eventuali ggottamenti per eseguire lo scavo all'asciutto, compresi tutti gli oneri necessari per dare il lavoro in sè finito a regola d'arte.</t>
  </si>
  <si>
    <t>12.OED.050.130.D</t>
  </si>
  <si>
    <t>Fornitura e posa in opera di isolamento termico di solai, coperture e pareti con lastre in polistirene espanso estruso con pelle di estrusione, con trattamento antifiamma. Classe 1 di reazione al fuoco. E' compresa la posa in opera comunque eseguita. Compresi tutti gli oneri per dare la lavorazione completata, compresi trabattelli, ponteggi interni, ecc. esclusi solamente i ponteggi esterni di facciata. Fanno parte integrante del prezzo tutti gli allegati d'obbligo che lo compongono nel rispetto delle normative vigenti, fra cui , a titolo esemplificativo e non esaustivo:
-disegni di as built a cura e firma dell'impresa appaltatrice.
-certificati di prova eseguiti in laboratorio e omologazione del prototipo.
-dichiarazione di corrispondenza/conformità in opera di elementi costruttivi con quelli certificati e omologati.
-dichiarazione di corretta posa in opera per elementi costruttivi, materiali e prodotti secondo le indicazioni delle case produttrici.
-scheda tecnica del prodotto.
-documento di trasporto DDT.</t>
  </si>
  <si>
    <t>12.OED.070.005.C</t>
  </si>
  <si>
    <t>12.OED.070.105.</t>
  </si>
  <si>
    <t>12.OED.070.135</t>
  </si>
  <si>
    <t>Copertura servizi</t>
  </si>
  <si>
    <t>Servizi Porte interne 80x210</t>
  </si>
  <si>
    <t>12.OED.085.045.A</t>
  </si>
  <si>
    <t>Servizi e corridoio</t>
  </si>
  <si>
    <t>1) SCAVI E REINTERRI</t>
  </si>
  <si>
    <t>1.1 SCAVI</t>
  </si>
  <si>
    <t>1.2 RINTERRI</t>
  </si>
  <si>
    <t>2) OPERE IN C.A.</t>
  </si>
  <si>
    <t>Scavo di sbancamento e splateamento all'interno o all'esterno di fabbricati, in materie di qualsiasi natura e consistenza, asciutte o bagnate, comunque eseguito a macchina o a mano, anche a campione, comprese le rocce tenere da piccone e i trovanti anche sparsi, clusa solo la roccia dura da mina ed i trovanti di dimensioni superiori a mc. 0,50. Compresa demolizione di manufatti o tubazioni sotterranee di qualsiasi natura e consistenza, il reinterro dei cavi, la riduzione del materiale alla pezzatura necessaria per lo stendimento in cantiere o il carico e trasporto a qualsiasi distanza per il successivo reipiego in opere pubbliche o per lo scarico a rifiuto; compresa la regolarizzazione della superficie alla quota di progetto, previo  asportazione di tutte le materie, macerie e detriti; compresa anche la eventuale regolarizzazione delle scarpate, il taglio di alberi e cespugli,l'estirpazione di ceppaie e la rimozione preventiva dello strato di humus; compreso l'aggottamento di acque di qualsiasi natura presenti nello scavo, nonche' ogni altro onere e magistero occorrente, come i puntellamenti, la formazione di rampe provvisorie di accesso al piano di scavo, la esecuzione di parapetti, di passerelle di servizio, di sbadacchiature,ecc., per dare il lavoro finito a regola d'arte. All'esterno di fabbricati a macchina.</t>
  </si>
  <si>
    <t>3.1 MURATURE IN POROTON</t>
  </si>
  <si>
    <t>3.2 TRAMEZZE</t>
  </si>
  <si>
    <t>4) MASSETTI ALLEGGERITI</t>
  </si>
  <si>
    <t>4.1 MASSETTO ALLEGGERITO</t>
  </si>
  <si>
    <t>5) ISOLAMENTI - IMPERMEABILIZZAZIONI - LATTONERIE</t>
  </si>
  <si>
    <t>5.1 CAPPOTTO locali servizi</t>
  </si>
  <si>
    <t>5.2 GUAINA IMPERMEABILIZZANTE</t>
  </si>
  <si>
    <t>5.3 BARRIERA VAPORE</t>
  </si>
  <si>
    <t>6) INTONACI E TINTEGGIATURE</t>
  </si>
  <si>
    <t>6.1 INTONACO</t>
  </si>
  <si>
    <t>6.2 TINTEGGIATURE</t>
  </si>
  <si>
    <t xml:space="preserve">7.1 SERRAMENTI                                                                                                           </t>
  </si>
  <si>
    <t xml:space="preserve">8.5 RIVESTIMENTI   </t>
  </si>
  <si>
    <t>8.6 CONTROSOFFITTO</t>
  </si>
  <si>
    <t>5.5 LATTONERIE</t>
  </si>
  <si>
    <t>5.6 PLUVIALI</t>
  </si>
  <si>
    <t xml:space="preserve"> Palestra</t>
  </si>
  <si>
    <t>cad</t>
  </si>
  <si>
    <t>lato corto palestra</t>
  </si>
  <si>
    <t>lato lungo palestra</t>
  </si>
  <si>
    <t xml:space="preserve">Totale condotta dn 250 </t>
  </si>
  <si>
    <t>TOTALE VOCE 10 Acque Bianche:</t>
  </si>
  <si>
    <t>9) FOGNATURE E SISTEMAZIONI ESTERNE</t>
  </si>
  <si>
    <t>9.1 ACQUE BIANCHE</t>
  </si>
  <si>
    <t>12.OED.060.010.B</t>
  </si>
  <si>
    <t>12.OED.060.015.C</t>
  </si>
  <si>
    <t>12.OED.060.005.F</t>
  </si>
  <si>
    <t>Fornitura e posa in opera di condotti di fognatura e di scarico realizzati con tubi di policloruro di vinile non plastificato (PVC-U) rigido, conformi norma UNI EN 1401 per condotte di scarico interrate, rigidità anulare nominale SN2, codice U per impieghi a distanza minima di m. 1 dai fabbricati, con giunti a bicchiere e anello di ritenuta in gomma, posti in opera perfettamente accostati su fondazione di calcestruzzo cementizio a q. 2,00 di cemento tipo "32.5" gettata in eventuale casseratura compresa nel prezzo e quindi completamente rivestiti. La fondazione sarà di dimensione eccedente di 10 cm. il diametro dei tubi su ogni lato. Il prezzo compensa tutti gli oneri per dare il lavoro finito a regola d'arte, con esclusione dei pezzi speciali compensati come da capitolato d'appalto e dello scavo e del successivo reinterro.</t>
  </si>
  <si>
    <t>12.OED.060.005.D</t>
  </si>
  <si>
    <t xml:space="preserve">Totale condotta dn 160 </t>
  </si>
  <si>
    <t>12.OED.060.015.A</t>
  </si>
  <si>
    <t>12.OED.060.035.A</t>
  </si>
  <si>
    <t>12.OED.060.025.B</t>
  </si>
  <si>
    <t>Fornitura e posa in opera di botole da "traffico pesante" per copertura di pozzetti, in conglomerato cementizio armato e vibrato, dosato a q. 4,00 di cemento tipo "42.5", complete dei relativi telai e controtelai in ferro angolare e con superficie in vista liscia, poste in opera mediante la costruzione del necessario raccordo fra pozzetto e botola realizzato con calcestuzzo per un'altezza massima di cm. 50, compresi: il  fissaggio del controtelaio con malta cementizia antiritiro e il rinfianco sempre con calcestruzzo, nonche' il reinterro dei cavi residui.</t>
  </si>
  <si>
    <t>12.OED.060.016.C</t>
  </si>
  <si>
    <t>12.OED.060.025.H</t>
  </si>
  <si>
    <t>12.OED.060.060.B</t>
  </si>
  <si>
    <t>9.2 ACQUE NERE</t>
  </si>
  <si>
    <t>12.OED.060.025.D</t>
  </si>
  <si>
    <t>12.OED.060.005.E</t>
  </si>
  <si>
    <t>12.OED.090.020</t>
  </si>
  <si>
    <t>Sottofondazioni e riempimenti per aree cortilive e stradali eseguiti con "sabbiella". Stesa in opera del materiale in strati regolari di altezza mai superiore a cm. 20 e costipazione del materiale stesso (compreso l'eventuale inumidimento o essiccamento mediante rimescolamento) con idonei mezzi costipanti e definitiva cilindratura fino a conferire al materiale in opera una densita' pari al 95% della densita' massima AASHO modificata. Misura del materiale in opera compattato.</t>
  </si>
  <si>
    <t>12.OED.090.005</t>
  </si>
  <si>
    <t>12.OED.090.055</t>
  </si>
  <si>
    <t>Conglomerato bituminoso per strato di base di pavimentazione di strada o area cortiliva carrabile, costituito con materiale litoide  proveniente da cave naturali, ovvero risultante dalla frantumazione di roccia calcarea, impastato a caldo con bitume semi-solido di base in idonei impianti e con l'aggiunta di attivanti l'adesione legante-aggregato ("dopes" di adesivita'), comprese la stesa in opera eseguita mediante spanditrice o finitrice meccanica e la costipazione a mezzo rulli di idoneo peso; l'eventuale stesa sulla superficie di applicazione di emulsione bituminosa al 55% nella  misura di 0,700 Kg./mq.; la fornitura di ogni materiale nonche' la lavorazione ed ogni altro onere per dare il lavoro compiuto a perfetta regola d'arte, misurato in opera dopo costipamento. Spessore finito dello strato di mm. 70.</t>
  </si>
  <si>
    <t>12.OED.090.060</t>
  </si>
  <si>
    <t>Conglomerato bituminoso per strato di usura di pavimentazione di strade o aree cortilive carrabili, ottenuto con impiego di  pietrischetti e di graniglie, sabbia e additivi, confezionato a caldo con bitume di prescritta penetrazione in idonei impianti, steso in opera a perfetta regola d'arte; compresa la spruzzatura  preliminare  del piano di posa con emulsione bituminosa al 55% nella misura di 1,00 Kg./mq., la fornitura e la miscelazione di attivante l'adesione fra bitume e inerti in misura non inferiore a 0,40 Kg./mc.; il compattamento del materiale in opera con rulli idonei. Spessore finito di mm. 30.</t>
  </si>
  <si>
    <t>12.OED.090.080.A</t>
  </si>
  <si>
    <t>Pavimentazione in masselli autobloccanti di cemento vibrocompresso, colorati in pasta con pigmenti inorganici in doppio strato con finitura superficiale quarzata antisdrucciolevole e antigeliva, di qualsiasi forma e colore, posati in  opera, con composizione definita dalla Direzione Lavori, su letto di sabbia di frantoio o ghiaino dello spessore minimo di cm. 4, compreso nel prezzo; gli inerti per il letto di posa dovranno avere diametri non superiori a 8 mm. e passante in peso non inferiore a 70% al vaglio da 4 mm. Intasatura dei giunti con sabbia fine tipo "sabbia del Po" (con granulometria variabile da 0,8 a 2,0 mm.), compresa nel prezzo, previo ripetute passate di speciale macchina vibrocompattatrice a piastra. Pavimentazione in masselli autobloccanti dello spessore di cm. 5-6 per marciapiedi e percorsi ciclopedonali.</t>
  </si>
  <si>
    <t>TOTALE VOCE 9.1 Acque Bianche:</t>
  </si>
  <si>
    <t>TOTALE VOCE 9.2 Acque Nere:</t>
  </si>
  <si>
    <t>TOTALE VOCE 9.3 Opere stradali per accesso:</t>
  </si>
  <si>
    <t>12.OED.060.001.E</t>
  </si>
  <si>
    <t>Fornitura e posa in opera di tubazioni in policloruro di vinile non plastificato (PVC-U) rigido, per polifore, scarichi e ventilazione dei medesimi nei fabbricati, poste in opera in orizzontale o verticale, conformi alle norme UNI EN 1329, con marcatura B (non adeguate per la posa nel sottosuolo), con giunzioni incollate. La voce comprende la piegatura a caldo, gli adattamenti, i tagli, le sagomature e gli innesti nei pozzetti, la fornitura e la posa in opera di tutti gli elementi per il fissaggio dei tubi alla struttura, cioe' ferri di sostegno, collari e ancoraggi e ogni altro elemento per il montaggio dei tubi a regola d'arte. Compresi nel prezzo l'eventuale traccia o fori passanti nelle murature, nei pavimenti o nei solai, le chiusure delle tracce e le riprese di intonaco e qualunque altra assistenza muraria. Il prezzo compensa tutti gli oneri per dare il lavoro finito a regola d'arte, con esclusione dei pezzi speciali compensati come da capitolato d'appalto. Diametro mm. 125</t>
  </si>
  <si>
    <t>Fornitura e posa in opera di botole da "traffico pesante" per copertura di pozzetti, in conglomerato cementizio armato e vibrato, dosato a q. 4,00 di cemento tipo "42.5", complete dei relativi telai e controtelai in ferro angolare e con superficie in vista liscia, poste in opera mediante la costruzione del necessario raccordo fra pozzetto e botola realizzato con calcestuzzo per un'altezza massima di cm. 50, compresi: il  fissaggio del controtelaio con malta cementizia antiritiro e il rinfianco sempre con calcestruzzo, nonche' il reinterro dei cavi residui. Fornitura e posa in opera di botole da "traffico pesante" per copertura di pozzetti, in conglomerato cementizio armato e vibrato, dosato a q. 4,00 di cemento tipo "42.5", complete dei relativi telai e controtelai in ferro angolare e con superficie in vista liscia, poste in opera mediante la costruzione del necessario raccordo fra pozzetto e botola realizzato con calcestuzzo per un'altezza massima di cm. 50, compresi: il  fissaggio del controtelaio con malta cementizia antiritiro e il rinfianco sempre con calcestruzzo, onche' il reinterro dei cavi residui.</t>
  </si>
  <si>
    <t>12.OED.010.015</t>
  </si>
  <si>
    <t>Scavo a sezione obbligata per fognature, canalizzazioni o simili, compreso il reinterro, sia all'interno che all'esterno di fabbricati, in materie di qualsiasi natura e consistenza, asciutte o bagnate, eseguito a macchina con terna o piccolo escavatore, anche a campione, comprese rocce tenere da piccone e i trovanti anche sparsi, esclusa solo la roccia dura da mina ed i trovanti di dimensione superiore a mc. 0,50 e fino alla profondita' di m. 1,50 dal piano di scavo. Compresa sistemazione del materiale di risulta da utilizzarsi nel einterro in depositi regolari ai lati dello scavo, trasporto a rifiuto del materiale di risulta eccedente; comprese le armature, i puntellamenti, le sbatacchiature occorrenti, di qualsiasi tipo, anche a cassa chiusa, i parapetti, le passerelle di servizio, gli eventuali aggottamenti per eseguire lo scavo all'asciutto, compresi tutti gli oneri necessari per dare il lavoro in sè finito a regola d'arte.</t>
  </si>
  <si>
    <t>Pozzetti per immissione o visita delle fognature, costruiti in elementi prefabbricati di cemento armato vibrato o in muratura di mattoni e malta cementizia con spessore di una o due teste, per qualsiasi profondita', stuccati all'interno e rinzaffati all'esterno sempre con malta cementizia e con l'onere del collegamento con le  tubazioni in entrata e in uscita. Compresi: il necessario scavo a qualsiasi  profondita' secondo le disposizioni della Direzione Lavori; il successivo reiterro dei cavi residui; il basamento in calcestruzzo Nonche', nel caso dei pozzetti visita, i gradini in ferro alla marinara per accedere al condotto di fognatura. Dimensioni cm. 100x100</t>
  </si>
  <si>
    <t>12.OED.090.025</t>
  </si>
  <si>
    <t>Sottofondazioni  e  riempimenti  stradali eseguiti con inerti riciclati conformi a quanto stabilito dall'"Accordo di Programma per il recupero dei residui da costruzione e demolizione nella Provincia di Bologna", del tipo macinato o frantumato da demolizione calcestruzzo, laterizio, ecc.), proveniente da impianti di riciclaggio autorizzati. Il materiale fornito avrà pezzatura max=70mm. e dovrà essere scevro da impurità e materiali estranei di qualsiasi genere quali legnami, sostanze plastiche, metalli, gessi, ecc.. Stesa in opera con mezzi appropriati, in strati di altezza mai superiore ai cm. 20, compresa l'annaffiatura e cilindratura dei singoli strati fino a conferire al materiale in opera una densita' pari almeno al 95% della densita' massima AASHO modificata. Misurazione del materiale in opera compattato.</t>
  </si>
  <si>
    <t>Conglomerato bituminoso per strato di usura di pavimentazione di strade o aree cortilive carrabili, ottenuto con impiego di  pietrischetti e di graniglie, sabbia e additivi, confezionato a caldo con bitume di prescritta penetrazione in idonei impianti, steso in opera a perfetta regola d'arte; compresa la spruzzatura  preliminare  del piano di posa con emulsione bituminosa al 55% nella misura di 1,00 Kg./mq., la fornitura e la miscelazione di attivante l'adesione fra bitume e inerti in misura non inferiore a 0,40 Kg./mc.; il ompattamento del materiale in opera con rulli idonei. Spessore finito di mm. 30.</t>
  </si>
  <si>
    <t>3) MURATURE - TAMPONAMENTI</t>
  </si>
  <si>
    <t>3.3 TAMPONAMENTO PALESTRA</t>
  </si>
  <si>
    <t>Pannelli di tamponamento esterni, in c.a. a TAGLIO TERMICO, spess. Totale cm. 32, posti ad asse VERTICALE/ORIZZONTALE, appoggiati su Vs. fondazione a quota mt. -0,20 da P.F., posti in altezza fino a quota mt. + 9,00/11,50 da P.F. I pannelli saranno composti da : strato esterno di calcestruzzo sp. cm. 6, strato di isolamento in polistirene grafitato sp. cm. 7 ( A VISTA SUI 4 LATI DEL MANUFATTO ), strato di alleggerimento in polistirene EPS30 sp. cm. 14, strato interno in c.a. spessore cm. 5, in cls grigio naturale; la finitura esterna sarà liscia fondo cassero metallico, la finitura interna sarà eseguita a staggia industriale; nel prezzo sono inclusi VxP solo eventuali portali ed elementi d'angolo. Tuti i pannelli saranno provvisti di incastro maschio/femmina che verrà sigillato sul solo lato esterno con sigillante poliuretanico pittorabile. Trasmittanza termica media inf./= 0,34W/m2K.</t>
  </si>
  <si>
    <t>5.7 MANTO COPERTURA PALESTRA</t>
  </si>
  <si>
    <t>Fornitura e posa di gradinate prefabbricate a servizio della palestra, costituite da lastre e setti in cemento armato prefabbricato opportunamente fissate tra di loro e solidarizzate al pavimento della palestra.</t>
  </si>
  <si>
    <t>Rivestimento plastico murale opaco al quarzo per esterni, a base di resine acriliche in dispersione acquosa, cariche selezionate, quarzo e pigmenti resistenti alla luce. Prodotto altamente idrorepellente ed elastico, adatto per l'applicazione su intonaci cementizi non trattati o già trattati al quarzo. Qualora i supporti siano eccessivamente assorbenti, andranno trattati preventivamente con apposito legante fissativo (da compensarsi a parte). Compresa preparazione del fondo mediante pulitura e spazzolatura con raschietto e pazzola di saggina per eliminare eventuali scabrosità, successiva stuccatura di cavillature o lacune, per ottenere omogeneità e continuità delle superfici da tinteggiare. Esclusa eventuale rasatura del fondo. Applicazione in due mani, a pennello o rullo. Compresa la protezione dei pavimenti o di manufatti. Compresi tutti gli oneri per dare la lavorazione completata, compresi trabattelli, ponteggi interni, ecc. esclusi solamente i ponteggi esterni di facciata.</t>
  </si>
  <si>
    <t>Tinteggiatura a tempera per superfici interne quali pareti, soffitti e volte. Compresa preparazione del fondo mediante pulitura e spazzolatura con raschietto e spazzola di saggina per eliminare eventuali scabrosità, successiva stuccatura di cavillature o lacune, per ttenere omogeneità e continuità delle superfici da tinteggiare. Compreso uno strato di imprimitura e due mani di pittura a tempera di colori chiari a scelta della D.L., date a pennello o a rullo. Esclusa eventuale rasatura del fondo. Compresa la protezione dei Pavimenti o di manufatti. Compresi tutti gli oneri per dare la lavorazione completata, compresi trabattelli, ponteggi interni, ecc.</t>
  </si>
  <si>
    <t>Intonaco premiscelato per interni ed esterni a base di calce idraulica naturale e sabbia lavata silicea, su pareti anche curve e soffitti anche a volta, dato a mano o a mezzo impastatrice a spruzzo, costituito da un primo strato di rinzaffo steso direttamente sulla Muratura e portato in piano a staggia, con o senza testimoni, e rifinito a frattazzo duro; il secondo strato (di finitura) sara' realizzato con malta contenente sabbia di granulometria diversa per interni e per esterni e avra' superficie liscia. L'intonaco sarà eseguito anche per spessori variabili, non inferiori a 15 mm. e seguendo l'andamento della muratura qualora sia eseguito senza testimoni. E' inoltre compresa nel prezzo la formazione degli spigoli con inserimento di paraspigoli in lamiera zincata per gli intonaci interni e degli spigoli a cemento per quelli esterni. Il prezzo compensa ogni onere per dare il lavoro in sè finito, compreso il raggiungimento della perfetta planarità e il raccordo con eventuali parti di intonaco esistente. Il prezzo comprende l'esecuzione di lesene, cornici, spigoli, riquadrature, pilastri, colonne, sgoli, sguinci e gargami, ecc. Compresi tutti gli oneri per dare la lavorazione completata, compresi trabattelli, ponteggi interni, ecc. esclusi solamente i ponteggi esterni di facciata.</t>
  </si>
  <si>
    <t>Fornitura e posa in opera di Pali trivellati con sonda a rotazione, di medio o grande diametro, eseguiti con fusto in calcestruzzo armato Rck non inferiore a 25 N/mmq, in terreni di qualsiasi natura e consistenza, compreso l'attraversamento di trovanti rocciosi o in gilla compatta di spessore fino a 30 cm, compresa la formazione del foro, l'infissione del tuboforma, il getto del calcestruzzo, il ritiro graduale del tuboforma, la scapitozzatura delle teste, l'onere di eventuali sovrapposizioni di scavo e di calcestruzzo sia alla base che lungo il fusto del palo, le prove di carico, il carico, il trasporto a rifiuto e lo smaltimento del materiale di risulta ed ogni eventuale altro onere per dare i pali completi in ogni loro parte con la sola esclusione del ferro di armatura. Compresa la preparazione del piano di lavoro e la installazione dei mezzi d'opera, la necessaria assistenza con mezzi d'opera e manovalanza specializzata alla ditta esecutrice dei pali e l'assistenza del personale tecnico qualificato, la relazione finale sulla esecuzione dell'intervento e le prove di collaudo sui pali da eseguire nella posizione più idonea a discrezione della DL e del Collaudatore Statico. Compreso nel prezzo l'onere per il trasporto andata e ritorno e l'approntamento dell'attrezzatura di perforazione. Fanno parte integrante del prezzo tutti gli allegati d'obbligo che lo compongono nel rispetto delle normative vigenti, fra cui, a titolo esemplificativo e non esaustivo: -la relazione illustrativa e di calcolo strutturale e i relativi elaborati grafici (esecutivi solamente dopo espressa approvazione scritta della DL, in cui saranno esplicitate la definizione del palo,la modalita' di trivellazione, la modalita' e tempi di esecuzione,ecc.)-disegni di progetto e di as built e particolari costruttivi, a cura e firma dell'impresa appaltatrice
-dichiarazione di conformità dei pali eseguiti a quelli sottoposti a prova
-dichiarazione di corretta posa in opera
-schede tecniche e specifiche
-documento di trasporto DDT
-collaudo di uno o due pali di prova, comprensivo della posa dei mezzi d'opera e materiali necessari per determinare il carico, secondo le indicazioni fornite dalla DL e dal Collaudatore Statico. Contemporaneamente all'inizio delle lavorazioni, l'impresa dovra' fornire documentazione fotografica circa lo stato di conservazione dei luoghi e a conclusione delle operazioni, dovra' esibire altrettanta documentazione conclusiva sullo stato di restituzione. Il prezzo compensa la chiusura fino al piano di campagna o di calpestio, della testa del palo, ivi compresa scapitozzatura dei pali, getto a raso della superficie, chiusura dei fori, pulizia dai residui delle lavorazioni delle malte e della fanghiglia e ripristino a fine intervento alle condizioni precedenti,compresi riempimenti di terra fino al piano livellato del piano di calpestio. Il controllo e la misurazione della lunghezza dei pali dovrà avvenire per singolo palo. Prezzo per ogni metro di palo a testata rettificata dal piano di cantiere fino alla profondità di 20 m.</t>
  </si>
  <si>
    <t>Fornitura e posa in opera di Gabbie di armatura per pali trivellati, costituite da barre di acciaio ad aderenza migliorata Fe B 38 k o Fe B 44 k,fornite, lavorate e poste in opera compresa la saldatura delle stesse e l'eventuale legatura
con filo di ferro cotto.
Compresa la raccolta differenziata dei rifiuti, la pulizia e l'accatastamento del materiale riutilizzabile in cantiere o in luogo da stabilire a cura della  D.L., l'avvio dei residui inerti e non inerti recuperabili agli impianti per il riciclaggio e il conferimento in discarica degli altri rifiuti.
Il prezzo compensa tutti gli oneri derivanti dall'uso di macchine,attrezzature, noli, ponteggi mobili, trabattelli, nulla escluso per dare la lavorazione completa.</t>
  </si>
  <si>
    <t>10.1 Assistenze murarie agli impianti elettrici</t>
  </si>
  <si>
    <t>a/c</t>
  </si>
  <si>
    <t>10.2 Assistenze murarie agli impianti meccanici</t>
  </si>
  <si>
    <t>Importo IMPIANTI MECCANICI</t>
  </si>
  <si>
    <t>12.OED.100.005</t>
  </si>
  <si>
    <t>12.OED.100.010</t>
  </si>
  <si>
    <r>
      <rPr>
        <b/>
        <sz val="10"/>
        <color theme="1"/>
        <rFont val="Calibri"/>
        <family val="2"/>
        <scheme val="minor"/>
      </rPr>
      <t>1.3 VESPAIO IN GHIAIA</t>
    </r>
    <r>
      <rPr>
        <sz val="10"/>
        <color theme="1"/>
        <rFont val="Calibri"/>
        <family val="2"/>
        <scheme val="minor"/>
      </rPr>
      <t xml:space="preserve">                                                                                                  </t>
    </r>
  </si>
  <si>
    <r>
      <rPr>
        <b/>
        <sz val="10"/>
        <color theme="1"/>
        <rFont val="Calibri"/>
        <family val="2"/>
        <scheme val="minor"/>
      </rPr>
      <t>2.1 CLS PER SOTTOFONDAZIONI</t>
    </r>
    <r>
      <rPr>
        <sz val="10"/>
        <color theme="1"/>
        <rFont val="Calibri"/>
        <family val="2"/>
        <scheme val="minor"/>
      </rPr>
      <t xml:space="preserve">                                                                        </t>
    </r>
  </si>
  <si>
    <r>
      <rPr>
        <b/>
        <sz val="10"/>
        <color theme="1"/>
        <rFont val="Calibri"/>
        <family val="2"/>
        <scheme val="minor"/>
      </rPr>
      <t>2.2 CLS PER FONDAZIONI</t>
    </r>
    <r>
      <rPr>
        <sz val="10"/>
        <color theme="1"/>
        <rFont val="Calibri"/>
        <family val="2"/>
        <scheme val="minor"/>
      </rPr>
      <t xml:space="preserve">                                                                        </t>
    </r>
  </si>
  <si>
    <r>
      <rPr>
        <b/>
        <sz val="10"/>
        <color theme="1"/>
        <rFont val="Calibri"/>
        <family val="2"/>
        <scheme val="minor"/>
      </rPr>
      <t>2.3 CLS PER ELEVAZIONI</t>
    </r>
    <r>
      <rPr>
        <sz val="10"/>
        <color theme="1"/>
        <rFont val="Calibri"/>
        <family val="2"/>
        <scheme val="minor"/>
      </rPr>
      <t xml:space="preserve">                                                                        </t>
    </r>
  </si>
  <si>
    <r>
      <rPr>
        <b/>
        <sz val="10"/>
        <color theme="1"/>
        <rFont val="Calibri"/>
        <family val="2"/>
        <scheme val="minor"/>
      </rPr>
      <t>2.4 ACCIAIO PER C.A.</t>
    </r>
    <r>
      <rPr>
        <sz val="10"/>
        <color theme="1"/>
        <rFont val="Calibri"/>
        <family val="2"/>
        <scheme val="minor"/>
      </rPr>
      <t xml:space="preserve">                                                                     </t>
    </r>
  </si>
  <si>
    <r>
      <rPr>
        <b/>
        <sz val="10"/>
        <color theme="1"/>
        <rFont val="Calibri"/>
        <family val="2"/>
        <scheme val="minor"/>
      </rPr>
      <t>2.5 PALI TRIVELLATI</t>
    </r>
    <r>
      <rPr>
        <sz val="10"/>
        <color theme="1"/>
        <rFont val="Calibri"/>
        <family val="2"/>
        <scheme val="minor"/>
      </rPr>
      <t xml:space="preserve">                                                                    </t>
    </r>
  </si>
  <si>
    <r>
      <rPr>
        <b/>
        <sz val="10"/>
        <color theme="1"/>
        <rFont val="Calibri"/>
        <family val="2"/>
        <scheme val="minor"/>
      </rPr>
      <t>2.6 ACCIAIO PER PALI TRIVELLATI</t>
    </r>
    <r>
      <rPr>
        <sz val="10"/>
        <color theme="1"/>
        <rFont val="Calibri"/>
        <family val="2"/>
        <scheme val="minor"/>
      </rPr>
      <t xml:space="preserve">                                                                    </t>
    </r>
  </si>
  <si>
    <r>
      <rPr>
        <b/>
        <sz val="10"/>
        <color theme="1"/>
        <rFont val="Calibri"/>
        <family val="2"/>
        <scheme val="minor"/>
      </rPr>
      <t>2.7 CARPENTERIE PER OPERE IN C.A.</t>
    </r>
    <r>
      <rPr>
        <sz val="10"/>
        <color theme="1"/>
        <rFont val="Calibri"/>
        <family val="2"/>
        <scheme val="minor"/>
      </rPr>
      <t xml:space="preserve">                                                                 </t>
    </r>
  </si>
  <si>
    <r>
      <rPr>
        <b/>
        <sz val="10"/>
        <color theme="1"/>
        <rFont val="Calibri"/>
        <family val="2"/>
        <scheme val="minor"/>
      </rPr>
      <t>2.8 SOLAI IN LASTRE TIPO "PREDALLE"</t>
    </r>
    <r>
      <rPr>
        <sz val="10"/>
        <color theme="1"/>
        <rFont val="Calibri"/>
        <family val="2"/>
        <scheme val="minor"/>
      </rPr>
      <t xml:space="preserve">                                                    </t>
    </r>
  </si>
  <si>
    <r>
      <rPr>
        <b/>
        <sz val="10"/>
        <color theme="1"/>
        <rFont val="Calibri"/>
        <family val="2"/>
        <scheme val="minor"/>
      </rPr>
      <t xml:space="preserve">8.1 CALDANA IN CEMENTO              </t>
    </r>
    <r>
      <rPr>
        <sz val="10"/>
        <color theme="1"/>
        <rFont val="Calibri"/>
        <family val="2"/>
        <scheme val="minor"/>
      </rPr>
      <t xml:space="preserve">                                                                                                                                           </t>
    </r>
    <r>
      <rPr>
        <b/>
        <sz val="10"/>
        <color theme="1"/>
        <rFont val="Calibri"/>
        <family val="2"/>
        <scheme val="minor"/>
      </rPr>
      <t xml:space="preserve"> </t>
    </r>
  </si>
  <si>
    <r>
      <rPr>
        <b/>
        <sz val="10"/>
        <color theme="1"/>
        <rFont val="Calibri"/>
        <family val="2"/>
        <scheme val="minor"/>
      </rPr>
      <t>8.2 PAVIMENTO IN GRES</t>
    </r>
    <r>
      <rPr>
        <sz val="10"/>
        <color theme="1"/>
        <rFont val="Calibri"/>
        <family val="2"/>
        <scheme val="minor"/>
      </rPr>
      <t xml:space="preserve">                                                                                                                              </t>
    </r>
  </si>
  <si>
    <t>7.2 VETRI</t>
  </si>
  <si>
    <t>7.3 PORTE INTERNE</t>
  </si>
  <si>
    <t>7.4 PORTE INTERNE REI</t>
  </si>
  <si>
    <t>7.5 CUPOLINI</t>
  </si>
  <si>
    <t>Servizi Porte interne 90x215</t>
  </si>
  <si>
    <t>Servizi Porte interne 130x215</t>
  </si>
  <si>
    <t>Palestra Porte interne 150x215</t>
  </si>
  <si>
    <t xml:space="preserve">Fornitura e posa in opera di zoccolino battiscopa in grès porcellanato, di forma rettangolare, spigolo a vista stondato o a 90°, altezza cm. 7-8, nel colore ed aspetto a scelta della DL., posato a colla o a malta. Nel prezzo si intendono compresi e compensati gli oneri per la pulizia del fondo di appoggio, la fornitura e posa del collante o della malta, la sigillatura degli interstizi eseguita con malta premiscelata per fughe nel colore a scelta della DL., le riprese e le stuccature di intonaco, la finitura contro i telai delle porte anche in tempi successivi, la pulitura superficiale, il taglio, lo sfrido, la pulizia e l'asporto del materiale di risulta.
</t>
  </si>
  <si>
    <t>12.OED.065.230</t>
  </si>
  <si>
    <t>12.OED.070.050</t>
  </si>
  <si>
    <t xml:space="preserve">Pavimento in battuto di cemento per interni o esterni, formato da uno strato inferiore di conglomerato cementizio dello spessore di cm. 6, dosato a q.li 3,00 di cemento R 32.5, da uno strato superiore di cm. 2 di malta cementizia a q.li 4,50 di cemento R 32.5 e da un successivo spolvero di cemento puro.
Pavimento lisciato a ferro o rullato.
</t>
  </si>
  <si>
    <t xml:space="preserve">12.OED.065.051.A </t>
  </si>
  <si>
    <t>Scannafosso fra palestra e muro di contenimento</t>
  </si>
  <si>
    <t>LUNGH/
SUP.</t>
  </si>
  <si>
    <t>ALTEZ/ 
PESO</t>
  </si>
  <si>
    <t>PREZZO 
UNITARIO</t>
  </si>
  <si>
    <t xml:space="preserve">Fornitura e posa in opera di solaio orizzontale o inclinato, a lastre precompresse autoportanti  tipo "Predalle" in c.a., di larghezza m 1,20, costituito da pannelli prefabbricati di spessore cm. 4, per luci di qualsiasi dimensione e solai a qualunque altezza, ad intradosso piano. Alleggerimento del solaio ottenuto con blocchi di laterizio o con pani di polistirolo di buona densita'; getto del tralicciato o delle nervature, getto della soletta collaborante di calcestruzzo di spessore cm 5, armata con rete elettrosaldata ed eventuale integrazione dei ferri secondo il calcolo strutturale; compresa la realizzazione dei rompitratta trasversali per i solai di luce superiore ai m.4,50. Il solaio risponde alla norma UNI 9730/1990 e ai criteri di cui ai decreti attuativi della legge 1086/71. Compreso nel prezzo la realizzazione della fascia piena in c.a., ottenuta con blocchi ribassati nella zona perimetrale soggetta a taglio. Il solaio, nel rispetto dell'ordinanza 3274/2003 del Presidente del Consiglio dei Ministri, per le costruzioni in zona sismica, deve ripartire le azioni orizzontali dovute al sisma , mantenendo invariata la capacità portante nei confronti dei carichi verticali ed essere in grado di assorbire le sollecitazioni del piano indotte dall'azione sismica; deve pertanto risultare rigido nel proprio piano e deve permettere la trasmissione delle forze di piano in ogni direzione in modo da ripartirle correttamente sulle strutture verticali. Il prezzo compensa la vibratura dei getti, la impalcatura provvisoria di sostegno e i rompitratta intermedi a distanza non superiore a m 2,00,i puntelli, l'armatura integrativa dei travetti, la rete elettrosaldata della soletta; compresi nel prezzo i cordoli perimetrali alla struttura d'appoggio di dim. cm 20 x 30,  la relativa armatura come da progetto e carpenteria, la realizzazione dei giunti di dilatazione, il ferro d'armatura tondo, la rete, il calcestruzzo comunque confezionato in cantiere , premiscelato o proveniente da autobotte, i blocchi di alleggerimento ed ogni altro onere per dare l'opera compiuta a perfetta regola d'arte. Nel prezzo è compreso l'onere per la formazione di asole nelle partizioni orizzontali e la successiva fornitura e posa in opera di sistemi di protezione antincendio, qualora necessiti, degli attraversamenti di impianti o giunti di dilatazione, mediante prodotti atti a garantire la compartimentazione al fuoco richiesta, comunque realizzata. </t>
  </si>
  <si>
    <t xml:space="preserve">Compresi tutti gli oneri per dare la lavorazione completata e finita a regola d'arte, comprese le demolizioni per l'alloggiamento dei solai,ecc., compresi trabattelli, ponteggi interni,ecc. Fanno parte integrante del prezzo tutti gli allegati d'obbligo che lo compongono nel rispetto delle normative vigenti, fra cui , a titolo esemplificativo e non esaustivo:
-disegni di as built a cura e firma dell'impresa appaltatrice.
-certificati di prova su conglomerato cementizio, acciaio tondo per c.a., acciaio per profilati metallici, ecc.
-dichiarazione di conformità in opera di elementi costruttivi con quelli certificati e omologati.
-dichiarazione di corretta posa in opera per elementi costruttivi, materiali e prodotti secondo le indicazioni delle case produttrici.
-scheda tecnica del prodotto.
-documento di trasporto DDT. Pannelli irrigiditi con tre tralicci metallici ed alleggerimento in pani di polistirolo di densità 0,10-0,15 kN/mc. Spessore complessivo solaio H= 28+5.Sovraccarico accidentale 3,50 kN/mq.
</t>
  </si>
  <si>
    <t>Fornitura e posa in opera di serramenti per esterni ed interni in profilati estrusi in lega di alluminio per finestre porte, bussole, vetrate, ecc, anche di forma circolare, a battente con profilo a interruzione del ponte termico (mediante inserimento di listelli in poliammide rinforzati con fibre di vetro) del tipo complanare a giunto aperto con spigoli e ante protette da guarnizioni antinfortunistiche; i profilati per esterni dovranno garantire una ottima resistenza agli agenti atmosferici ed alle infiltrazioni di aria e acqua e saranno predisposti per contenere vetri semplici o camera di spessore fino a mm 45; lega secondo le norme UNI EN 573/3, lamiera laminata a freddo secondo le norme UNI 4507; trasmittanza termica gruppo 2.2 delle norme DIN 4108. Anodizzazione a forte spessore per garantire resistenza alla corrosione, all'abrasione, agli agenti atmosferici e agli agenti chinìmici, ottenuta mediante impregnazione elettrolitica e trattamento di elettrocolore con deposizione di pigmenti organici e metallici, per qualunque pigmento(chiaro, scuro, puntinato, ecc.) L'unione fra i vari profilati sara' ottenuta con squadretti in lega leggera a deformazione permanente dell'angolo, fissati mediante graffatura o viti. Le guarnizioni di tenuta delle parti apribili saranno in neoprene; i fermavetri saranno montati a scatto, senza viti in vista. Gli infissi sono da posare a mezzo falsi telai, compresi nel prezzo, da premurare in lega leggera di acciaio zincato e con coprifilo interno ed esterno. Il sistema di apertura sara' ad anta, ad anta ribalta, a wasistas, a bilico, con o senza sopraluce fisso o a wasistas, su cerniere a tre ali in lega di alluminio con perni in acciaio inox e rondelle antifrizione, in numero minimo di 3 per ogni anta; chiusura con cremonese o cariglione in alluminio con due punti di aggangio per le finestre e tre/quattro per le porte, secondo progetto. Porte e porte-finestre dotate di zoccolo cieco di altezza cm 40; Per i bagni le ante saranno alzate da terra di cm.10 Per i serramenti esterni il gocciolatoio sarà fissato alla traversa inferiore con apposite viti e guarnizioni; la traversa sarà dotata di asola per lo scaricamento delle acque. Il telaio, adatto a qualsiasi spessore di muro, sarà assicurato mediante il fissaggio con tasselli perimetrali tipo Hilty M10 o M12 di acciaio. Maniglie, catenaccioli, martelline, pomoli e altri accessori in acciaio inox ossidato o verniciato o rivestito; Maniglie dotate di serratura tipo Patent e cilindro tipo Yale. L'infisso sarà predisposto per l'applicazione di pushbar o maniglione antipanico.</t>
  </si>
  <si>
    <t>Palestra Porte interne 195x225 a due ante asimmetriche con maniglione</t>
  </si>
  <si>
    <t>Fornitura e posa in opera di porte interne, ad una o piu' ante anche diseguali, realizzate con profilati estrusi in lega EN AW 6060 con stato di fornitura T6 e tolleranze dimensionali e spessori secondo la norma EN 12020/2.
Il telaio fisso avrà una profondità totale minima di mm.89,5 in accoppiamento a profilati ad imbotte dalla linea arrotondata con profondità variabile da 55 mm. a 115 mm. per compensare spessori di muratura di larghezza compresa tra 90 mm. e 175 mm., ed oltre con apposite prolunghe.
Il telaio mobile avrà una profondità totale minima di 53 mm.
La sezione tubolare di contenimento delle squadrette di giunzione d’angolo sarà di 17,5 mm. per il telaio fisso e di 17,5 mm. e/o 38,5 mm. per il telaio mobile compresi gli spessori delle pareti del profilato.
I collegamenti ad angolo dovranno essere realizzati con squadrette in alluminio a bottone che occuperanno l’intera tubolarità per garantire nel tempo resistenza meccanica alle giunzioni.
L’aletta di sovrapposizione interna ed esterna al muro sarà di mm.49,5 con forme arrotondate ed avrà la sede per la guarnizione in EPDM.
Il fissaggio tra il profilato telaio imbotte sarà garantito da apposite viti autofilettanti mascherate da guarnizioni in EPDM inserita nelle alette di battuta. In questo modo resteranno libere e quindi piane le superfici laterali dei profilati consentendo così una migliore applicazione delle serrature e relative contropiastre.
Il telaio mobile dovrà presentare a serramento finito, le superfici interna ed esterna piane e dovrà consentire un’apertura a 180°
I pannelli di tamponamento dello spessore di mm. 40 saranno realizzato con 2 fogli laminato plastico HPL spessore mm. 0,9, supportato su  pannello mediumdensity spessore mm. 4 e  polistirolo ad alta densità centrale.
Le porte saranno dotate di nr. 3 cerniere in alluminio con perni antifrizione  e maniglia sempre in alluminio  sagomato al fine di evitare aggancio con abiti  dotata di rosetta  tonda oppure ovale sempre in alluminio.  
I trattamenti di finitura saranno realizzati con il principio elettrolitico, (norme UNI 3592-4522/66), nei colori standard dell’ossidazione anodica, oppure mediante trattamento comprendente lo sgrassaggio, la fosfocromatazione, la proiezione elettrostatica di polveri poliesteri termoindurenti polimerizzate a 180° C nei colori a scelta della D.L.</t>
  </si>
  <si>
    <t>5.8 LINEA VITA</t>
  </si>
  <si>
    <t>a.c.</t>
  </si>
  <si>
    <t>Fornitura e posa in opera di sistema di linea vita per l'accesso in sicurezza sulle coperture 
Fornitura e posa in opera di Piastre d’Ancoraggio certificate UNI EN 795 in classe C. Il sistema è composto da piastre d’ancoraggio in acciaio inox tipo “Sicurpal SICURLAM” o similare, ancorate alla lamiera con 16 rivetti a fiore in alluminio. La certificazione di prodotto UNI EN 795 cl C garantisce e certifica sia la piastra che la tenuta del rivetto alla lamiera. La medesima deve avere le seguenti caratteristiche minime: 5/10 per le coperture in ferro verniciato o zincato e 7/10 per le coperture in alluminio. La verifica della tenuta della lamiera alla struttura portante aspetta ad un ingegnere strutturista abilitato. L’aggancio della linea vita sulle estremità deve avvenire
mediante l’articolo “Sicurpal Connettore LV ”, ad esso seguiranno, Tenditore a doppia forcella, “Dissipatore Sicurpal 000644” o similare; tutti i dispositivi per garantire la certificazione del sistema devono essere in acciaio inox Aisi 304. Il sistema deve essere certificato e utilizzabile da 3 operatori contemporaneamente.
Fornitura e posa in opera di Linea Vita certificata a norma UNI EN 795 in classe C composta da cavo Ø8 mm a 49 fili in acciaio Inox Aisi 316, pali d’ancoraggio in acciaio s235 zincato a caldo tipo “Sicurpal ECONOMY LINE” o similare. I pali sono formati da una piastra 300x300 o 300x300 a colmo o 300x300 inclinazione 16° o 400x160 sp.10mm con 4 asole per il fissaggio e un tubo con doppia saldatura interna-esterna. L’aggancio della linea vita può avvenire mediante un apposito coperchio chiamato TERMINALE o INTERMEDIO che diventa parte integrante del dispositivo. Tale dispositivo serve per il fissaggio degli accessori della linea vita o come ancoraggio certificato UNI EN 795. Gli accessori annessi alla linea vita devono essere: Tenditore, “Dissipatore Sicurpal 000644”, passacavo in lega dall’alluminio o passacavo in acciaio by-passabile con navetta; tutti i dispositivi della linea vita per garantire la validità della certificazione valida per 3 operatori contemporaneamente devono essere prodotti da Sicurpal.</t>
  </si>
  <si>
    <t>NP1</t>
  </si>
  <si>
    <t>12.OED.
080.007.C</t>
  </si>
  <si>
    <t>Diametro o lato interno compreso fra 101 e 140 mm.</t>
  </si>
  <si>
    <t>C</t>
  </si>
  <si>
    <t>Scossaline copertura Palestra</t>
  </si>
  <si>
    <t>Scossaline copertura Servizi</t>
  </si>
  <si>
    <t>Lamiera in ferro per bandinelle, scossaline, converse,ecc, finito con primer e verniciatura a smalto poliuretanico.</t>
  </si>
  <si>
    <t>12.OED.
080.025.B</t>
  </si>
  <si>
    <t>12.OED.
080.030</t>
  </si>
  <si>
    <t>NP2</t>
  </si>
  <si>
    <t>NP3</t>
  </si>
  <si>
    <t>A) Senza protezione minerale, spessore mm. 3. Particolarmente adatta per essere accoppiata con membrane armate con tessuto non tessuto di poliestere, granigliate o meno.</t>
  </si>
  <si>
    <t>Primo strato copertura servizi + Piano terra zona servizi</t>
  </si>
  <si>
    <t>Secondo strato "Ardesiata" copertura servizi</t>
  </si>
  <si>
    <t>NP4</t>
  </si>
  <si>
    <t>Fornitura e posa di cupolino 100x130 cm. Basamento verticale componibile in lamiera preverniciata stampata,   coibentato con pannello di materiale coibente spessore 50 mm. che    all'esterno presenta una finitura catramata, altezza 20 cm. spessore 15/10. Cupola a parete doppia, forma a vela ottenuta per termoforatura da   lastra piena di polimetilmetalcrilato originale di sintasi, esente da momomero di recupero con caratteristiche meccaniche/ottiche tipiche del polimero puro. L'assemblaggio tra le due pareti avviene in stabilimento per mezzo di un giunto plastico sigillante. Completa di guarnizioni di tenuta in espansolene a cellula chiusa da  accessori di fissaggio alla base in cemento, metallica o al basamento prefabbricato, ottenuto con morsatti in alluminio estruso anodizzati  color naturale i quali trattengono la cupola alla base di appoggio. Cupola è idonea a soprtare un carico di 1700 N/mq, colorazione trasparente. Dispositivo di apertura elettrica costituito da telaio e controtelaio in profilato tubolare sagomato a sezione rettangolare di alluminio  estruso non anodizzato. Privo di saldature con angolari brevettati pressofuci ad innesto,completo di cerniere ed accessori in alluminio fissati al   telaio tramite piastre scorrevoli, il tutto corredato da guarnizioni di tenuta e minuteria di fissaggio alla base. Movimentato da un motore elettrico monofase a 220 v con fine corsa termico salvamotore e relè incorporati, fissato al telaio con supporto in alluminio estruso. Compreso fornitura e posa di rete anticaduta certificata (COPERTEC) zincata filo mm. 2  maglia mm. 50x100 con triplo vivagno alle due estremità.La lavorazione si intende finite a regola d'arte in ogni sua parte   escluso solo la linea elettrica e la pulsantiera previsto nell'impianto elettrico.</t>
  </si>
  <si>
    <t>NP5</t>
  </si>
  <si>
    <t xml:space="preserve">
</t>
  </si>
  <si>
    <t>TOTALE VOCE 2:</t>
  </si>
  <si>
    <t>TOTALE VOCE 3:</t>
  </si>
  <si>
    <t>TOTALE VOCE 4:</t>
  </si>
  <si>
    <t>8) PAVIMENTI - RIVESTIMENTI - CONTROSOFFITTI</t>
  </si>
  <si>
    <t xml:space="preserve">TOTALE VOCE 8: </t>
  </si>
  <si>
    <t xml:space="preserve">TOTALE VOCE 9: </t>
  </si>
  <si>
    <t>9.4 LINEA ELETTRICA PER ALIMENTAZIONE PALESTRA e SPOGLIATOI</t>
  </si>
  <si>
    <t>TOTALE VOCE 9.4 Linea Elettrica esterna:</t>
  </si>
  <si>
    <t>9,5 LINEA ANTINCENDIO</t>
  </si>
  <si>
    <t>TOTALE VOCE 9.5 Linea Antincendio:</t>
  </si>
  <si>
    <r>
      <t xml:space="preserve">9.6 </t>
    </r>
    <r>
      <rPr>
        <b/>
        <u/>
        <sz val="10"/>
        <rFont val="Calibri"/>
        <family val="2"/>
        <scheme val="minor"/>
      </rPr>
      <t>LINEA GAS</t>
    </r>
  </si>
  <si>
    <t>TOTALE VOCE 9.6 Linea Gas:</t>
  </si>
  <si>
    <r>
      <t xml:space="preserve">9.7 </t>
    </r>
    <r>
      <rPr>
        <b/>
        <u/>
        <sz val="10"/>
        <rFont val="Calibri"/>
        <family val="2"/>
        <scheme val="minor"/>
      </rPr>
      <t>LINEA ACQUEDOTTO</t>
    </r>
  </si>
  <si>
    <t>TOTALE VOCE 9.7 Linea ACQUEDOTTO:</t>
  </si>
  <si>
    <t>9.8 FORMAZIONE LINEA ACQUEDOTTO, ANTINCENDIO, GAS, ENEL DA ZONA CANTIERE A STRADA PRINCIPALE</t>
  </si>
  <si>
    <t>TOTALE VOCE 9.8 Linea ALLACCI:</t>
  </si>
  <si>
    <t>10) ASSISTENZA MURARIE AGLI IMPIANTI</t>
  </si>
  <si>
    <t xml:space="preserve">TOTALE VOCE 10: </t>
  </si>
  <si>
    <t>Soletta rampa esterna pedonale</t>
  </si>
  <si>
    <r>
      <t xml:space="preserve">AI.22.03
</t>
    </r>
    <r>
      <rPr>
        <b/>
        <u/>
        <sz val="10"/>
        <color theme="1"/>
        <rFont val="Calibri"/>
        <family val="2"/>
        <scheme val="minor"/>
      </rPr>
      <t>(CCIAA)</t>
    </r>
  </si>
  <si>
    <r>
      <t>Le voci riportate nel presente computo metrico fanno riferimento all'</t>
    </r>
    <r>
      <rPr>
        <b/>
        <u/>
        <sz val="12"/>
        <color theme="1"/>
        <rFont val="Calibri"/>
        <family val="2"/>
        <scheme val="minor"/>
      </rPr>
      <t xml:space="preserve">Elenco Prezzi Generale del Comune di Bologna (n.rev. 9 del 28/04/2015) 
</t>
    </r>
    <r>
      <rPr>
        <b/>
        <sz val="12"/>
        <color theme="1"/>
        <rFont val="Calibri"/>
        <family val="2"/>
        <scheme val="minor"/>
      </rPr>
      <t>e, per alcune voci, all'</t>
    </r>
    <r>
      <rPr>
        <b/>
        <u/>
        <sz val="12"/>
        <color theme="1"/>
        <rFont val="Calibri"/>
        <family val="2"/>
        <scheme val="minor"/>
      </rPr>
      <t>Elenco Prezzi della C.C.I.A.A. di Bologna anno 2014</t>
    </r>
    <r>
      <rPr>
        <b/>
        <sz val="12"/>
        <color theme="1"/>
        <rFont val="Calibri"/>
        <family val="2"/>
        <scheme val="minor"/>
      </rPr>
      <t xml:space="preserve"> (voci indicate con sigla "</t>
    </r>
    <r>
      <rPr>
        <b/>
        <u/>
        <sz val="12"/>
        <color theme="1"/>
        <rFont val="Calibri"/>
        <family val="2"/>
        <scheme val="minor"/>
      </rPr>
      <t>(CCIAA)</t>
    </r>
    <r>
      <rPr>
        <b/>
        <sz val="12"/>
        <color theme="1"/>
        <rFont val="Calibri"/>
        <family val="2"/>
        <scheme val="minor"/>
      </rPr>
      <t xml:space="preserve">"), 
oppure, ove mancanti in entrambi, sono state desunte da </t>
    </r>
    <r>
      <rPr>
        <b/>
        <u/>
        <sz val="12"/>
        <color theme="1"/>
        <rFont val="Calibri"/>
        <family val="2"/>
        <scheme val="minor"/>
      </rPr>
      <t>analisi dei prezzi</t>
    </r>
    <r>
      <rPr>
        <b/>
        <sz val="12"/>
        <color theme="1"/>
        <rFont val="Calibri"/>
        <family val="2"/>
        <scheme val="minor"/>
      </rPr>
      <t xml:space="preserve"> specificata nell'apposito documento allegato a parte.</t>
    </r>
  </si>
  <si>
    <r>
      <t xml:space="preserve">Isolamento termico a “cappotto” realizzato mediante l’impiego di pannelli ancorati alle superfici di facciata mediante stesura di pasta collante e fissaggio meccanico con appositi tasselli in plastica a chiodo. I pannelli isolanti saranno rivestiti in opera con uno strato di intonaco armato costituito da idonea malta rasante, in cui verrà annegata una rete di filo di vetro trattata. Successivamente alla stesura della rete dovrà essere effettuata
un’ulteriore rasatura di spessore sufficiente a coprire la rete stessa. La finitura sarà costituita da uno strato continuo di rivestimento murale a base di intonaco plastico continuo del tipo spatolato, spessore finito ca. 2 mm applicato a spatola in colori a scelta. Misurazione vuoto per pieno con detrazione dei vuoti superiori a mq 4.
I pannelli isolanti da posare sulle pareti del blocco servizi, di spessore pari a 10 cm, dovranno essere in polistirolo espanso sinterizzato (EPS), marcati CE secondo la normativa vigente, aventi le seguenti caratteristiche: dimensioni 1000 x 500 mm, conducibilità termica λ = 0.034 W/m·K, reazione al fuoco: classe E (EN 13501), resistenza a compressione al 10% della deformazione CS (10) </t>
    </r>
    <r>
      <rPr>
        <sz val="10"/>
        <color theme="1"/>
        <rFont val="Calibri"/>
        <family val="2"/>
      </rPr>
      <t>≥</t>
    </r>
    <r>
      <rPr>
        <sz val="10"/>
        <color theme="1"/>
        <rFont val="Calibri"/>
        <family val="2"/>
        <scheme val="minor"/>
      </rPr>
      <t xml:space="preserve"> 120 KPa, tipo le lastre EPS120 della Fassa Bortolo o similari.
Come specificato nel relativo particolare costruttivo, le porzioni di cappotto posizionate in corrispondenza del fabbricato esistente e nella fascia di 1 m appoggiata a terra, saranno realizzati con apposite lastre per zoccolatura in polistirene stampato di spessore 10 cm, aventi le seguenti caratteristiche: dimensioni 1000 x 500 mm, conducibilità termica λ = 0.034 W/m·K, reazione al fuoco: classe E (EN 13501), resistenza a compressione al 10% della deformazione CS (10) ≥ 150 KPa, assorbimento d’acqua </t>
    </r>
    <r>
      <rPr>
        <sz val="10"/>
        <color theme="1"/>
        <rFont val="Calibri"/>
        <family val="2"/>
      </rPr>
      <t xml:space="preserve">≤ 0,5 Kg/mq, tipo le lastra per zoccolatura BASETHERM della Fassa Bortolo o similari.
</t>
    </r>
  </si>
  <si>
    <t>Onere aggiuntivo per realizzazione di sagome verniciate color corten sulle pareti della palestra</t>
  </si>
  <si>
    <t xml:space="preserve">Compresi materiali di consumo, piccola ferramenta, e tutti gli oneri derivanti dall'uso di macchine, attrezzature, noleggi, trabattelli, ponteggi interni; compresi gli oneri per demolizioni, tagli, adattamenti degli infissi, ripristini di paramenti murari e di intonaco dopo la posa in opera e ogni altro onere, nulla escluso, per dare l'opera completa, rifinita e funzionante in ogni parte;  compresa la assistenza muraria e le sigillature perimetrali mediante silicone monocomponente. Fanno parte integrante del prezzo tutti gli allegati d'obbligo che lo compongono nel rispetto delle normative vigenti, fra cui, a titolo esemplificativo e non esaustivo: -certificazione della tenuta dell'infisso completo di vetro, alla spinta a 120 kg/mq a 1,00 mt di altezza; -certificazione del produttore di rispondenza alle caratteristiche di resistenza meccanica alle sollecitazioni dell'infisso assemblato(profili-cerniere-ferramenta di fissaggio alle pareti-vetro,ecc.)secondo le norme UNI, fra cui la UNI 9158; -dichiarazione di conformità in opera di elementi costruttivi e dei componenti con quelli certificati e omologati; -dichiarazione di corretta posa in opera degli elementi costruttivi, materiali e prodotti secondo le indicazioni delle case produttrici e della perfetta solidarietà e tenuta alla caduta dell'intero infisso in tutte le parti che lo compongono, compreso l'assemblaggio vetro+telaio+fissaggio alla parete.-documento di trasporto DDT; -garanzia di durabilità decennale dell'insieme del serramento alle condizioni di progetto. Unica esclusione dal prezzo i vetri o pannelli. Misura in luce netta del vano murario.
Principali caratteristiche:
• Permeabilità all’aria: CLASSE 4 (UNI EN 12207) determinata mediante prova di laboratorio secondo la metodologia indicata nella norma UNI EN 1026;
• Tenuta all’acqua: CLASSE E1200 corrispondente ad una pressione di 1050 Pa (UNI EN 12208) determinata mediante prova di laboratorio secondo la metodologia indicata nella norma UNI EN 1027;
• Resistenza al carico di vento: CLASSE 5 corrispondente ad un carico di vento di progetto pari a 2000 Pa e una freccia di 1/300 (EN 12210) determinata mediante prova di laboratorio secondo la metodologia indicata nella norma UNI EN 12211.
</t>
  </si>
  <si>
    <t xml:space="preserve">Fornitura e posa in opera di Muratura di blocchi forati o in tavelloni (con foratura fra 45 e 75% dell'area complessiva) di cm. 25x25 e spessore variabile, legate con malta comunque realizzata (bastarda, di cemento, idraulica, ecc.), per superfici sia rette che curve. La voce compensa tutti gli oneri di esecuzione di cui al capo C-murature. Il prezzo compensa inoltre tutti gli oneri derivanti dall'uso di macchine, attrezzature, noli, ponteggi mobili, ponti interni,trabattelli, sottoponti. Unica esclusione i ponti di facciata.
</t>
  </si>
  <si>
    <t>8.3 BATTISCOPA IN GRES</t>
  </si>
  <si>
    <t>8.4 PAVIMENTO IN PVC</t>
  </si>
  <si>
    <t xml:space="preserve">Fornitura e posa in opera di battiscopa in PVC, altezza 8 cm., con bordo superiore a becco di civetta, nel colore a scelta della D.L.. La posa sarà eseguita a colla.
Nel prezzo si intendono compresi e compensati anche il taglio, lo sfrido, la finitura contro i telai delle porte anche in tempi successivi, la pulizia e l'asporto del materiale di risulta a fine lavoro.
</t>
  </si>
  <si>
    <t>12.OED.065.260</t>
  </si>
  <si>
    <t>8.5 BATTISCOPA IN PVC</t>
  </si>
  <si>
    <r>
      <t xml:space="preserve">Fornitura e posa in opera di pavimentazione sportiva multistrato tipo Gerflor Taraflex Sport M Evolution, con strato di usura in cloruro di polivinile calandrato senza aggiunta di cariche minerali, supportato e rinforzato con una rete in fibra di vetro, dello spessore totale di 2,1 mm., accoppiato ad un espanso in unico strato di spessore 4,4 mm., in schiuma di PVC a cellule chiuse. Spessore totale 6,5 mm., isolamento acustico &gt;18 dB, classe 1 di reazione al fuoco. Il pavimento dovra' garantire un assorbimento di shock minimo del 31%, da ertificare, dovra' avere subito un trattamento batteriostatico e fungistatico in fase di produzione e dovra' avere la superficie protetta con poliuretano trasparente fotoreticolato termoindurito facilitante la manutenzione. Posa in opera dei teli componenti ilpavimento tramite colla di tipo adeguato al supporto, su superfici in precedenzaperfettamente livellate (eventuali oneri per il livellamento da compensarsi a parte) e asciutte (umidità massima 2,5 %). I teli, dopo l'incollaggio, dovranno essere saldati a caldo, conl'inserimento di un cordolo in PVC del medesimo colore del pavimento. Compreso il taglio a misura, gli sfridi, l¿eventuale formazione dei giunti di dilatazione, le guide di giunzione con altre pavimentazioni e la pulizia finale. Fanno parte integrante del prezzo utti gli allegati d'obbligo che lo compongono nel rispetto delle normative vigenti, fra cui , a titolo esemplificativo e non esaustivo:
-disegni di as built a cura e firma dell'impresa appaltatrice.
-certificati di prova eseguiti in laboratorio e omologazione del prototipo.
-dichiarazione di corrispondenza/conformità in opera di elementi costruttivi con quelli certificati e omologati.
-dichiarazione di corretta posa in opera per elementi costruttivi, materiali e prodotti secondo le indicazioni delle case produttrici.
-scheda tecnica del prodotto.
-documento di trasporto DDT.
</t>
    </r>
    <r>
      <rPr>
        <u/>
        <sz val="10"/>
        <color theme="1"/>
        <rFont val="Calibri"/>
        <family val="2"/>
        <scheme val="minor"/>
      </rPr>
      <t>La tipologia di pavimentazione utilizzata dovrà rispondere alle prescrizioni e ai requisiti richiesti dal Regolamento impianti sportivi F.I.P. in relazione al Livello Base.</t>
    </r>
    <r>
      <rPr>
        <sz val="10"/>
        <color theme="1"/>
        <rFont val="Calibri"/>
        <family val="2"/>
        <scheme val="minor"/>
      </rPr>
      <t xml:space="preserve">
Nella fornitura e posa della pavimentazione della palestra sono </t>
    </r>
    <r>
      <rPr>
        <u/>
        <sz val="10"/>
        <color theme="1"/>
        <rFont val="Calibri"/>
        <family val="2"/>
        <scheme val="minor"/>
      </rPr>
      <t>compresi gli oneri per l'esecuzione della tracciatura dei campi da basket e pallavolo</t>
    </r>
    <r>
      <rPr>
        <sz val="10"/>
        <color theme="1"/>
        <rFont val="Calibri"/>
        <family val="2"/>
        <scheme val="minor"/>
      </rPr>
      <t>, secondo i regolamenti delle rispettive Federazioni.</t>
    </r>
  </si>
  <si>
    <t xml:space="preserve">Fornitura e posa in opera di rivestimento di pareti interne con piastrelle ceramiche monocottura di prima scelta, pressate a secco, smaltate, nel colore ed aspetto a scelta della DL., posate a giunto unito a colla o a malta. Sono compresi inoltre: la suggellatura dei giunti con cemento bianco o colorato; i pezzi speciali d'angolo; il taglio; gli sfridi. Realizzazione di fasce di colore diverso compresa nel prezzo. Compresi tutti gli oneri per dare la lavorazione completata, compresi trabattelli, ponteggi interni, ecc.
Si considerano piastrelle con formati compresi fra 10x10 e 30x30, a scelta della D.L.
</t>
  </si>
  <si>
    <t>Fornitura e posa in opera di pavimento eseguito in piastrelle di grès porcellanato, per pavimentazioni ad intenso calpestio, nel colore ed aspetto a scelta della DL., spessore mm. 8-9, con superficie liscia o antisdrucciolo, a tinta unita, sfumata, marmorizzata o similgranito; piastrelle posate a giunto unito o fugato a scelta della DL, secondo le geometrie correnti nel tipo a scelta della DL., a colla o a malta. Nel prezzo si intendono compresi e compensati gli oneri per la pulizia del fondo, il sottofondo, la formazione di giunti elastici di frazionamento in PVC delimitanti superfici non superiori a 20.00 m², la sigillatura degli interstizi eseguita con malta premiscelata per fughe nel colore a scelta della DL., la successiva pulitura superficiale, il taglio, lo sfrido, la pulizia e l'asporto del materiale di risulta a fine lavoro.
Si considerano piastrelle con formati compresi fra 20x20 e 40x40, a scelta della D.L.</t>
  </si>
  <si>
    <t xml:space="preserve">Fornitura e posa in opera di vetro camera. Compresi tutti gli oneri derivanti dall'uso di macchine, attrezzature, noleggi e ogni altro onere, nulla escluso, per dare l'opera completa e finita a regola d'arte, compresi trabattelli, ponteggi interni,ecc. Fanno parte integrante del prezzo tutti gli allegati d'obbligo che lo compongono nel rispetto delle normative vigenti, fra cui, a titolo esemplificativo e non esaustivo:
-certificazione di prova dei vetri e omologazioni.
-dichiarazione di conformità in opera di elementi costruttivi e dei componenti con quelli certificati e omologati e dichiarazione di corretta posa in opera secondo le indicazioni delle case produttrici.
-documento di trasporto DDT
Misura della superficie in vista del vetro, dopo la posa in opera con minimo fatturabile 0,25 mq.
I veti saranno del tipo camera , composizione 33.2 / 16 canalino caldo con Argon 90% / 44.2 acustico basso emissivo, con trasmittanza Ug = 1,0.
</t>
  </si>
  <si>
    <t xml:space="preserve">Fornitura e posa in opera di Conglomerato cementizio per sottofondazioni, riempimenti e getti di pulizia, confezionato con cemento tipo 32,5 R a norma di legge con inerti calcarei o di fiume di idonea granulometria, Rck non inferiore a 15 N/mmq o 150 kg/cmq, dato in opera compreso l'impiego eventuale di additivi di qualunque tipo (fluidificanti, antigelo, idrofughi) e ogni altro onere e magistero per dare il lavoro finito a regola d'arte. Il prezzo compensa tutti gli oneri derivanti dall'uso di macchine, attrezzature, noli, puntelli, ecc. per dare la lavorazione completa. Escluse dal prezzo l'eventuale armatura metallica e le casseforme.
Caratteristiche del cls: calcestruzzo realizzato con cemento tipo 325, dosato a q.li 1.50 per mc di inerti
</t>
  </si>
  <si>
    <t xml:space="preserve">Fornitura e posa in opera di Conglomerato cementizio per strutture di fondazione armate quali travi rovesce, solettoni, plinti, palificazioni, cordoli, platee, sottofondazioni anche eseguite a tratti, e altre strutture assimilabili in c.a., confezionato a norma di legge con cemento tipo 32,5 R o 42,5 R e inerti calcarei o di fiume di idonea granulometria, dato in opera compreso costipamento meccanico o a mano, l'impiego eventuale di additivi di qualunque tipo (fluidificanti, antigelo, idrofughi) e ogni altro onere e magistero per dare il lavoro finito a regola d'arte. Il prezzo compensa tutti gli oneri derivanti dall'uso di macchine, attrezzature, noli,puntelli,ecc. nulla escluso per dare la lavorazione completa. Escluse dal prezzo l'armatura metallica e le casseforme.
Caratteristiche del cls: 
Classe di resistenza C25/30
Classe di esposizione ambientale XC2 (UNI 11104)
Diametro massimo inerti mm 30
Classe di consistenza S4
Rapporto massimo A/C 0.60
</t>
  </si>
  <si>
    <t xml:space="preserve">Fornitura e posa in opera di Conglomerato cementizio per strutture in elevazione in c.a. quali travi, pilastri, solai pieni, solette anche a sbalzo, piattabande, cordoli, rampe scale compresive del getto dei gradini, pareti, compresa la predisposizione delle aperture per porte, finestre, buffe, cavedi, ecc., e per getti a sezione variabile, confezionato a norma di legge con cemento tipo 32,5 R o 42,5 R e inerti calcarei o di fiume di idonea granulometria, dato in opera a qualunque altezza, compreso costipamento a mano o con vibratori meccanici, l'impiego eventuale di additivi di qualunque tipo (fluidificanti, antigelo, idrofughi), la pompa per il getto, i ponti di servizio ed ogni altro onere e magistero per dare il lavoro finito a regola d'arte. Il prezzo compensa tutti gli oneri derivanti dall'uso di macchine, attrezzature, noli, ponteggi mobili, ponti interni, trabattelli, sottoponti, nulla escluso per dare la lavorazione completa. Escluse dal prezzo il ferro di armatura metallica e le casseforme.
Caratteristiche del cls: 
Classe di resistenza C32/40 (per la palestra) e C28/35 (per il blocco servizi)
Classe di esposizione ambientale XC3 (UNI 11104)
Diametro massimo inerti mm 15
Classe di consistenza S5
Rapporto massimo A/C 0.55
</t>
  </si>
  <si>
    <t>7) INFISSI, PORTE E INFERRIATE</t>
  </si>
  <si>
    <t>12.OED.
075.005.
A/I/M</t>
  </si>
  <si>
    <t>7.6 PARAPETTO SCALA E MARCIAPIEDE ESTERNI</t>
  </si>
  <si>
    <t>scala</t>
  </si>
  <si>
    <t>marciapiede lato rampa carrabile</t>
  </si>
  <si>
    <t>7.7 RECINZIONE METALLICA A CHIUSURA DELLA ZONA SOTTOSTANTE AL BLOCCO SERVIZI</t>
  </si>
  <si>
    <t>12.0ED.025.005</t>
  </si>
  <si>
    <t>9.3 OPERE STRADALI PER ACCESSO CARRABILE E PAVIMENTAZIONI</t>
  </si>
  <si>
    <t>Pavimentazione di nuovi marciapiedi in conglomerato bituminoso del  tipo per  strati di usura, da eseguirsi per uno spessore compresso di mm. 30, su fondazione di calcestruzzo cementizio dosato a q. 2,00 di cemento tipo
32.5 R dello spessore di cm. 10, compresa nel prezzo, compreso  il trattamento della superficie  di posa del conglomerato con Kg. 1,000 di emulsione bituminosa per metro quadrato, nonche' il  trattamento superficiale del manto bituminoso, gia' cilindrato, con Kg. 1,20 di bitume normale saturato con lt. 10  di sabbia fine, e la definitiva cilindratura per dare l'opera finita a regola d'arte.</t>
  </si>
  <si>
    <t>12.OED.090.061</t>
  </si>
  <si>
    <t>Bordi prefabbricati di conglomerato cementizio per delimitazioni in genere, sia retti che curvi, costruiti in calcestruzzo vibrato (a q. 4,00 di cemento dipo 42.5 R per metro cubo di miscuglio secco di inerti), armati con ferro omogeneo e con le facce a vista lavorate alla martellina, posti in opera su fondazione di calcestruzzo cementizio a q.
2,00 di cemento tipo 32.5 R, compresa nel prezzo, con interposto cuscinetto di posa di adatto spessore formato con sabbia o "sottovaglio" misti a cemento tipo 32.5 R (nella proporzioni di q. 1,00 di cemento per metro cubo di
materiale inerte), compreso nel prezzo; compreso lo scavo e il successivo reinterro eventualmente necessari, nonche' la chiusura dei vani residui fra i cordoni e le pavimentazioni adiacenti, l'assecondatura delle unioni fra i cordoni e la stuccatura e stilatura delle stesse con malta  cementizia (a
q. 4,00 di cemento tipo 32.5 R per metro cubo di sabbia).
Bordi in cls della sezione di cm. 12x20 con fondazione di cm. 25x20.</t>
  </si>
  <si>
    <t>12.OED.090.105.B</t>
  </si>
  <si>
    <t>Fondazione stradale o di aree cortilive in conglomerato cementizio, dosato a ql. 2,00 di cemento tipo 32.5 R per metro cubo di miscuglio secco di sabbia e ghiaia, lavate e vagliate (aventi adatta composizione granulometrica), compreso la sabbia per la preparazione del piano di posa del calcestruzzo, la lavorazione e costipamento dello strato con idonee macchine e vibratori, la formazione di giunti comunque realizzati (in polistirolo, tavole di legno o asfalto) e ogni altro onere per dare il lavoro compiuto secondo le modalita' prescritte.</t>
  </si>
  <si>
    <t>12.OED.090.035</t>
  </si>
  <si>
    <t>Condotta dn 200</t>
  </si>
  <si>
    <t>Condotta dn 160</t>
  </si>
  <si>
    <t>Fornitura e posa in opera di botole da "traffico pesante" per copertura di pozzetti, in conglomerato cementizio armato e vibrato, dosato a q. 4,00 di cemento tipo "42.5", complete dei relativi telai e controtelai in ferro angolare e con superficie in vista liscia, poste in opera mediante la costruzione del necessario raccordo fra pozzetto e botola realizzato con calcestuzzo per un'altezza massima di cm. 50, compresi: il  fissaggio del controtelaio con malta cementizia antiritiro e il rinfianco sempre con calcestruzzo, nonche' il reinterro dei cavi residui.
Botole delle dimensioni di cm.40x40.</t>
  </si>
  <si>
    <t>Fornitura e posa in opera di botole da "traffico pesante" per copertura di pozzetti, in conglomerato cementizio armato e vibrato, dosato a q. 4,00 di cemento tipo "42.5", complete dei relativi telai e controtelai in ferro angolare e con superficie in vista liscia, poste in opera mediante la costruzione del necessario raccordo fra pozzetto e botola realizzato con calcestuzzo per un'altezza massima di cm. 50, compresi: il  fissaggio del controtelaio con malta cementizia antiritiro e il rinfianco sempre con calcestruzzo, nonche' il reinterro dei cavi residui.
Botole da "traffico pesante" in conglomerato cementizio armato e vibrato, delle dimensioni di cm. 100x100.</t>
  </si>
  <si>
    <t>Fornitura e posa in opera di botole da "traffico pesante" per copertura di pozzetti, in conglomerato cementizio armato e vibrato, dosato a q. 4,00 di cemento tipo "42.5", complete dei relativi telai e controtelai in ferro angolare e con superficie in vista liscia, poste in opera mediante la costruzione del necessario raccordo fra pozzetto e botola realizzato con calcestuzzo per un'altezza massima di cm. 50, compresi: il  fissaggio del controtelaio con malta cementizia antiritiro e il rinfianco sempre con calcestruzzo, nonche' il reinterro dei cavi residui.
Botole delle dimensioni di cm. 60x60.</t>
  </si>
  <si>
    <t>Fornitura e posa in opera di canalette grigliate, per la raccolta di acque piovane, adatte a sopportare il traffico pesante, costituite da elementi  prefabbricati in calcestruzzo armato, con elementi speciali di testa e superiore grigliato in acciaio zincato maglia 3x3 cm. ad incastro nella canaletta. Compresi: lo scavo di fondazione; il calcestruzzo per la formazione del piano di posa e per il rinfianco; il raccordo con la rete di scolo; il reinterro dei cavi residui.
Canaletta della sezione interna di cm. 20 x 20.</t>
  </si>
  <si>
    <t>tratto di collegamento fino al pozzetto di allaccio alla fognatura esistente</t>
  </si>
  <si>
    <r>
      <t xml:space="preserve">AF.20.03
</t>
    </r>
    <r>
      <rPr>
        <b/>
        <u/>
        <sz val="10"/>
        <color theme="1"/>
        <rFont val="Calibri"/>
        <family val="2"/>
        <scheme val="minor"/>
      </rPr>
      <t>(CCIAA)</t>
    </r>
  </si>
  <si>
    <t>Muro controterra</t>
  </si>
  <si>
    <t>TOTALE OPERE EDILI</t>
  </si>
  <si>
    <t>Tamponature esterne blocco servizi con spessore 30 cm</t>
  </si>
  <si>
    <t>Grondaia Palestra</t>
  </si>
  <si>
    <t>Fornitura e posa in opera di lamiera in ferro zincato preverniciato di spessore 6/10 mm, per opere di qualsiasi genere e dimensione, fra cui bandinelle, scossaline, converse, ecc, escluse escluse le coperture, le gronde e i pluviali, compresi gli elementi occorrenti per il fissaggio alla struttura, quali zanche, viti, chiodi, tasselli, cappellotti, fasce. La lavorazione comprende anche il trattamento con primer di fondo trasparente a base di resine con proprieta' sgrassanti e fosfatanti in grado di costituire un buon fondo, successiva verniciatura a due mani di smalti poliuretanici bicomponenti, con induritore trasparente, date in opera a pennello o a spruzzo, di colore come da progetto. Compresi tutti gli oneri per l'assistenza muraria per fornire l'opera montata e finita in ogni sua parte per dare la lavorazione completata e finita a regola d'arte, compresi trabattelli, ponteggi interni, ecc, esclusi solamente i ponteggi esterni di facciata. Sviluppo variabile da cm. 35 a cm. 100.</t>
  </si>
  <si>
    <t>Coibentazione sotto massetto Palestra - sp. 7 cm</t>
  </si>
  <si>
    <t>Coibentazione sotto massetto Servizi - sp. 7 cm</t>
  </si>
  <si>
    <t>12.OED.050.140.D</t>
  </si>
  <si>
    <t>5.4 COIBENTAZIONI piano terra e copertura</t>
  </si>
  <si>
    <t>Secondo strato coibentazione copertura servizi</t>
  </si>
  <si>
    <t>Primo strato pendenzato coibentazione copertura servizi</t>
  </si>
  <si>
    <t xml:space="preserve">Fornitura e posa in opera di sistema isolante-impermeabilizzante prefabbricato per coperture,costituito da una membrana elastoplastomerica impermeabile a base di bitume distillato modificato con polipropilene e armata con tessuto non tessuto di poliestere o con velo di vetro rinforzato, accoppiata a caldo con listelli accostati di polistirene espanso estruso, tipo Polyglass o equivalente. E' compresa nel prezzo la posa in opera, comunque realizzata, a seconda delle condizioni d'impiego (con fiamma di gas propano, bitume ossidato fuso, collante o fissaggi meccanici, ecc.). Compresi tutti gli oneri per dare la lavorazione completata, compresi trabattelli, ponteggi interni, ecc. esclusi solamente i ponteggi esterni di facciata.
</t>
  </si>
  <si>
    <t>Fornitura e posa in opera di isolamento termico di solai, coperture e pareti con lastre in polistirene espanso estruso con pelle di estrusione, con trattamento antifiamma. Classe 1 di reazione al fuoco. E' compresa la posa in opera comunque eseguita. Compresi tutti gli oneri per dare la lavorazione completata, compresi trabattelli, ponteggi interni, ecc. esclusi solamente i ponteggi esterni di facciata. Fanno parte integrante del prezzo tutti gli allegati d'obbligo che lo compongono nel rispetto delle normative vigenti, fra cui , a titolo esemplificativo e non esaustivo:
-disegni di as built a cura e firma dell'impresa appaltatrice.
-certificati di prova eseguiti in laboratorio e omologazione del prototipo.
-dichiarazione di corrispondenza/conformità in opera di elementi costruttivi con quelli certificati e omologati.
-dichiarazione di corretta posa in opera per elementi costruttivi, materiali e prodotti secondo le indicazioni delle case produttrici.
-scheda tecnica del prodotto.
-documento di trasporto DDT.
N.B.: la pendenza per lo scolo delle acque sarà ottenuta tramite posa di strato di isolamento inclinato</t>
  </si>
  <si>
    <t>12.OED.050.065</t>
  </si>
  <si>
    <t>12.OED.065.025.B</t>
  </si>
  <si>
    <t>Assistenza muraria alla posa degli IMPIANTI MECCANICI IN GENERE, compreso qualsiasi onere per mettere la ditta nelle condizioni di eseguire gli impianti a perfetta regola d'arte e per dare il lavoro finito anche per quanto riguarda le opere murarie successive alla posa degli impianti. Compresa ad esempio la predisposizione delle tracce, degli attraversamenti, della asolatura dei solai nuovi e vecchi per la successiva collocazione delle tubazioni, per la realizzazione delle compartimentazioni, ecc., come pure lo smantellamento di tubature inservibili. Nel caso di interventi su muri intonacati, la voce compensa l'onere della creazione delle tracce, la posa in opera dei tubi, il successivo rinzaffo di malta, l'inserimento di eventuali scaglie di laterizio e il successivo intonaco a raccordo con quello esistente, mediante  scartavetratura e raschiatura del vecchio intonaco per il raccordo con il nuovo; a finire la stuccatura e la rasatura delle riprese a perfetta regola d'arte, compreso lo strato finale d'intonaco e la mano di fondo per la tinteggiatura. Nel caso di tracce su muri non intonacati il lavoro deve essere completato come nell'intervento sopra descritto con la sola esclusione dell' intonaco e della tinta. Cosi' dicasi per le tracce sotto pavimento, ove si deve intendere che l'assistenza comporta la demolizione del pavimento, la apertura delle tracce, la creazione delle nicchie e asole nel solaio per l'alloggiamento dei tubi, l'inserimento di rinforzi strutturali su indicazione della D.L., la chiusura e le riprese di pavimento. Nel caso di posa impianti su solai al grezzo, si intende esclusa all'assistenza la sola posa del pavimento. L'importo compensa anche l'assistenza per lo staffaggio delle tubazioni nuove o vecchie a soffitto o in parete, la salvaguardia delle tubature vecchie sezionate da polvere, detriti, deformazione e schiacciamento per non recludere il successivo buon funzionamento; compresa l'assistenza per la posa in opera  delle cassette dei naspi, dei corpi scaldanti, dei sanitari, delle apparecchiature e dei componenti più in generale facenti parte delle voci di elenco prezzi relative agli impianti drici, igienici, di riscaldamento, antincendio,  ecc.,  per qualunque modello, tipo o costo. Compresi tutti gli oneri derivanti dall'uso di macchine, attrezzature, noleggi, rimozione di cavi, tubazioni e ogni altro onere, nulla escluso, per dare gli impianti nuovi o di deguamento completati e finiti a regola d'arte, compresi trabattelli e ponteggi a qualunque altezza.</t>
  </si>
  <si>
    <t>Importo già compreso nel computo metri estimativo degli impianti elettrici</t>
  </si>
  <si>
    <t>Assistenza muraria alla posa degli IMPIANTI RADIOTELEVISIVI ED ELETTRICI IN GENERE (es: di sollevamento, antintrusione, allarme sonoro, ecc.), compreso ogni onere per mettere la ditta specializzata nelle condizioni di eseguire gli impianti a perfetta regola d'arte e per dare il lavoro finito anche per quanto riguarda le opere murarie successive alla posa degli impianti. Compresa ad esempio la predisposizione delle tracce dai quadri, della asolatura  dei solai nuovi e vecchi per la successiva collocazione delle linee. Nel caso di interventi su muri intonacati, la voce compensa l'onere della creazione delle tracce, la posa in opera dei tubi, il successivo rinzaffo di malta, l'inserimento di eventuali scaglie di laterizio e il successivo intonaco a raccordo con quello esistente mediante cartavetratura e raschiatura del vecchio intonaco per il raccordo con il nuovo; a finire la stuccatura e la rasatura delle riprese a perfetta regola d'arte, compreso lo strato finale d'intonaco e la mano di fondo per la tinteggiatura. Nel caso di tracce su muri non intonacati il lavoro deve essere completato come nell'intervento sopra descritto con la sola esclusione dell'intonaco e della tinta. Cosi' dicasi per le tracce sotto pavimento, ove si deve intendere che l'assistenza comporta la demolizione del pavimento, la apertura delle tracce, la creazione delle nicchie e asole nel solaio per l'alloggiamento dei tubi, l'inserimento di eventuali rinforzi strutturali su indicazione della D.L., la chiusura e le riprese di pavimento.  Nel caso di posa impianti su solai al grezzo, si intende esclusa dall'assistenza la sola posa del pavimento. L'importo compensa anche l'assistenza per il montaggio dei quadri, delle linee e dei corpi illuminanti di qualunque modello, tipo o costo, per la parte di incidenza del montaggio, come pure delle apparecchiature e di tutti i componenti facenti parte delle voci di elenco prezzi relative agli impianti elettrici, compresa la assistenza per la posa dei canali esterni. Compresi tutti gli oneri derivanti dall'uso di macchine, attrezzature, noleggi, rimozione di cavi, tubazioni e ogni altro onere, nulla escluso, per dare gli impianti nuovi o di adeguamento completati e finiti a regola d'arte, compresi trabattelli e ponteggi a qualunque altezza.</t>
  </si>
  <si>
    <t>2.9 ONERE AGGIUNTIVO PER IL BANCHINAGGIO DEI GETTI IN ELEVAZIONE</t>
  </si>
  <si>
    <t xml:space="preserve">8.7 GRADINATE PREFABBRICATE                                                                                                    </t>
  </si>
  <si>
    <t>NP6</t>
  </si>
  <si>
    <t xml:space="preserve">Reinterro e riempimento di scavi di sbancamento o di sezione obbligata, qualora non compensato nelle singole voci, eseguito con materiale proveniente dagli scavi compreso l'eventuale ripresa dei depositi provvisori, il costipamento e i necessari ricarichi. Misura dei volumi effettivamente richiusi.
</t>
  </si>
  <si>
    <t xml:space="preserve">Armatura in acciaio per strutture in c.a. del tipo B450C o B450A, compresi tutti gli oneri per legature, tagli, sfridi, adattamenti, piegature, fili, distanziatori, i ponti di servizio, ecc. Il ferro si intende ad aderenza migliorata, controllato in stabilimento                                                                             
             </t>
  </si>
  <si>
    <r>
      <t xml:space="preserve">Compenso per l'esecuzione di qualsiasi tipo di strutture in </t>
    </r>
    <r>
      <rPr>
        <b/>
        <sz val="10"/>
        <color theme="1"/>
        <rFont val="Calibri"/>
        <family val="2"/>
        <scheme val="minor"/>
      </rPr>
      <t>calcestruzzo a vista</t>
    </r>
    <r>
      <rPr>
        <sz val="10"/>
        <color theme="1"/>
        <rFont val="Calibri"/>
        <family val="2"/>
        <scheme val="minor"/>
      </rPr>
      <t xml:space="preserve">, mediante l'impiego di tavole di legno rettificate e piallate o di altre carpenterie anche metalliche o di altro materiale. Compreso nel prezzo l'inserimento nel cassero di maschere, stampi, superfici di qualunque tipo e natura per realizzare fregi incassati o in aggetto, superfici lavorate, decorate, ecc. che richiedano preparazione in laboratorio.       
                                                                                </t>
    </r>
  </si>
  <si>
    <t xml:space="preserve">Fornitura e posa di struttura provvisionale adeguatamente dimensionata  per consentire il sostegno del banchinaggio dei getti in quota di travi e solai, comprensivo di trasporto, montaggio, smontaggio e noleggio per il tempo necessario alle lavorazioni.
</t>
  </si>
  <si>
    <t xml:space="preserve">Fornitura e posa in opera di Muratura in termoblocchi con proprietà fonoisolante e resistenza al fuoco REI 120, da interni ed esterni, per strutture portanti e di tamponamento, predisposti per l'intonaco, alleggeriti del tipo Porotherm Bio, Lecablocco Bioclima, lveolater, Perlater o similari, in calcestruzzo alveolato, in laterizio porizzato, in argilla espansa ; per superfici sia rette che curve. La voce compensa tutti gli oneri di esecuzione di cui al capo C-murature. Certificati di accompagnamento secondo le norme UNI EN ISO 9000 da ente accreditato, con caratteristica di traspirabilità al vapore ed ecobiocompatibilità; muratura eseguita a  macchina, secondo le prescrizioni del DM LL.PP.del 20.11.1987 (classi M1/M4) con sistema di posa ad incastro e malta speciale termica a ritiro ompensato, nel rispetto delle norme del DM LL.PP. del 20.11.1987 (classi M1/M4). -Certificazione fonoisolante Rw&gt;=42 dB con indice di valutazione a 500 Hz per pareti di spessore cm.8/10 e Rw&gt;=54 dB per pareti di cm.20; valori superiori derivano dal calcolo , dallo spessore e dalla composizione del muro. -Certificazione all'isolamento termico sulla base di conducibilità termica equivalente (e) fra 0,20 e 0,29 W/mK di valori di trasmittanza per spessori di 8/10 cm.; valori superiori derivano dal calcolo, da spessori superiori e dalla composizione del muro.
-Certificazione di classe di reazione al fuoco REI 120 per spessori di muro più intonaco di 12 cm.
-Certificazione comprovante la bassa emissione di Radon e sulla emissione di radionuclidi.
Compreso nel prezzo la fornitura e posa in opera eventuale di sistemi di protezione passiva antincendio, per attraversamenti di reti di impianti o di giunti di dilatazione, mediante la fornitura e posa in opera di prodotti atti a ripristinare la compartimentazione al fuoco, quali nastri in strisce a base di elastomeri, collari, sacchetti di fibra di vetro rinforzata contenenti agenti espansivi solidi, malta e stucco iniettabile o colabile autoestinguente, manicotti, guarnizioni per giunti , con resistenza al fuoco REI 120. Il prezzo compensa tutti gli oneri derivanti dall'uso di macchine, attrezzature, noli, ponteggi mobili, ponti interni, trabattelli, sottoponti, per dare la lavorazione completa . Unica esclusione i ponti di facciata.
Fanno parte integrante del prezzo tutti gli allegati d'obbligo che lo compongono nel rispetto delle normative vigenti, fra cui, a titolo esemplificativo e non esaustivo:
-disegni di as built e particolari costruttivi, a cura e firma dell'impresa appaltatrice;
-dichiarazione di conformità e certificazioni dei requisiti prestazionali di progetto;
-dichirazione di corretta posa in opera;
-schede tecniche e specifiche;
-documento di trasporto DDT.
</t>
  </si>
  <si>
    <t xml:space="preserve">Sottofondo grezzo alleggerito isolante di conglomerato cementizio con inerti leggeri, confezionato in cantiere con 250 Kg. di cemento tipo 32.5 per mc. di inerti, per interni o esterni, di qualsiasi spessore, compresi tutti gli oneri per la formazione di pendenze, perfettamente livellato. Sottofondo alleggerito con polistirolo.
</t>
  </si>
  <si>
    <t xml:space="preserve">Fornitura e posa in opera di membrana impermeabilizzante bitume polimero elastoplastomerica, armata con velo di vetro, a base di bitume distillato modificato con polipropilene, applicata a fiamma leggera di gas propano con giunti sovrapposti di cm. 10. Flessibilità a freddo -10°C. La membrana dovrà essere risvoltata e saldata lungo le pareti verticali. Compresi tutti gli oneri per dare la lavorazione completata, compresi trabattelli, ponteggi interni, ecc. esclusi solamente i ponteggi esterni di facciata.
</t>
  </si>
  <si>
    <t xml:space="preserve">B) Con protezione minerale, costituita da scaglie di ardesia, spessore mm. 3 esclusa graniglia, peso 3,5 Kg./mq. Particolarmente adatta per essere accoppiata con membrane armate con tessuto non tessuto di poliestere non granigliate, per coperture piane non pedonabili o copertura a falde.
</t>
  </si>
  <si>
    <t xml:space="preserve">Fornitura e posa di barriera al vapore realizzata con film sottile di polietilene a bassa densità, spessore 0,30 mm, particolarmente indicata per impermeabilizzazioni eseguite con manti sintetici (PVC o poliolefine)
Posa a secco con sovrapposizione dei teli di 10 cm., sigillatura dei sormonti con nastro biadesivo butilico largo 15 mm. La barriera al vapore sarà posata in corrispondenza della "faccia calda" di materiali coibenti per preservarne la durata. La membrana dovrà essere risvoltata in verticale al di sopra dello strato coibente.
Compresi tutti gli oneri per dare la lavorazione completata, compresi trabattelli, ponteggi interni, ecc. esclusi solamente i ponteggi esterni di facciata.
</t>
  </si>
  <si>
    <t xml:space="preserve">Fornitura e posa in opera di cassetta di raccordo tra boccacci, copertura e pluviali, realizzata con lamiera di rame 6/10 di dimensioni idonee alla raccolta e convogliamento delle acque di pluviali di diam.10 cm, posta in opera con idonei ancoraggi e saldature ai discendenti. Compresi tutti gli oneri per l'assistenza muraria per fornire l'opera montata e finita in ogni sua parte per dare la lavorazione completata e finita a regola d'arte, compresi trabattelli, ponteggi interni, ecc; esclusi solamente i ponteggi esterni di facciata.
</t>
  </si>
  <si>
    <t xml:space="preserve">Fornitura e posa in opera di tubo pluviale in lamiera di ferro zincata e preverniciata dello spessore 6/10 mm, di sezione circolare, quadrata o rettangolare comprese le chiodature, le saldature, i braccioli di fissaggio, le legature,le sigillature, i tagli, gli sfridi, ecc;
Il prezzo compensa anche i pezzi speciali di raccordo e di imbocco e tutti gli oneri per piccole demolizioni e ripristini, l'assistenza muraria necessaria a fornire l'opera montata e finita in ogni sua parte per dare la lavorazione completata e finita a regola d'arte, compresi trabattelli e ponteggi interni, esclusi solamente i ponteggi esterni di facciata. Misura lineare in asse.
</t>
  </si>
  <si>
    <t xml:space="preserve">Manto di copertura costituito da : listoni in legno opportunamente fissati ai tegoli di copertura; coibentazione costituita da pannelli in lana di vetro spessore cm. 12 ( 6+6 ). Valore termico medio U inf./= 0,32 W/mqK. Pannelli sandwich coibentati costituiti da lastra superiore in lamiera zincata, grecata preverniciata sp. 5/10" colore verde RAL e rivestimento interno in cartonfeltro bitumato con interposto isolante in poliuretano espanso dello spessore di mm. 30 con funzione di antirumore e anticondensa.
Sono compresi nella fornitura e posa in opera adeguati dispositivi per la trattenuta della neve.
</t>
  </si>
  <si>
    <t xml:space="preserve">Fornitura e posa in opera di porte REI ad una o piu' ante anche diseguali, predisposte per la posa di maniglioni antipanico e per inserimento di vetro a tenuta di fumo, resistente al fuoco.
Nel prezzo si intende compensato l'onere della fornitura e posa in opera della contromaschera metallica da premurare, del telaio di acciaio zincato adatto a qualsiasi spessore di muro, battente in doppia lamiera d'acciaio zincata con pacco interno coibente ad alta densità; cerniere di acciaio con rotazione su doppio cuscinetto a sfere, dimensionate per traffico intensivo e in condizione di carichi elevati, maniglia
in pvc nero con anima in acciaio sagomata ad U contro gli appigli accidentali, cerniere a molla tarabili, serratura tipo Patent antincendio completa di cilindro con tre chiavi; meccanismo di arresto nella posizione di massima apertura, guarnizione termoespandente posta sul telaio perimetralmente in conformita' alla norma UNI 9723. Verniciatura di finitura , con polvere epossipoliestere
goffrata, colori RAL come da progetto.
La porta è dotata di regolatore in sequenza di chiusura e dispositivo di ritorno automatico, compresi nel prezzo e compreso anche il cartello da applicare alla porta, indicante la classe della tagliafuoco e il divieto di ingombro dello spazio antistante la via d'esodo. Compresi materiali di consumo, piccola ferramenta e tutti gli oneri derivanti dall'uso di macchine, attrezzature, noleggi, trabattelli, ponteggi interni, ecc, compresi gli oneri per demolizioni, tagli, adattamenti degli infissi, ripristini di paramenti murari e di intonaco dopo la posa in opera e ogni altro onere per dare l'opera completa, rifinita e funzionante in ogni parte, compresa la assistenza muraria.
Fanno parte integrante del prezzo tutti gli allegati d'obbligo che lo compongono nel rispetto delle normative vigenti, fra cui, a titolo esemplificativo e non esaustivo:
-disegni di as built a cura e firma dell'impresa appaltatrice con indicazione della collocazione delle porte e relativo numero di matricola
-dichiarazione di conformità delle porte di cui ai numeri di matricola e al DDT, con il prototipo omologato, a cura della ditta produttrice
-dichiarazione di corretta posa in opera per elementi costruttivi, materiali e prodotti secondo le indicazioni delle case produttrici, con indicazione dei numeri di matricola di ciascuna porta.
-documento di trasporto DDT
-omologa delle porte del ministero degli interni
-schede tecniche delle porte e dei vetri
-garanzia di durabilità decennale dell'insieme del serramento alle condizioni di progetto.
La voce compensa ogni onere per dare l'opera compita a regola d'arte completa degli accessori descritti. Misura in luce netta del vano murario.
</t>
  </si>
  <si>
    <t xml:space="preserve">Fornitura e posa in opera di manufatti in ferro o in grigliato tipo Orsogril,Keller,ecc, per parapetti, ringhiere, inferriate, griglie, buffe a traffico pedonale o carrabile, cancelli ad una
o più ante, corrimani, sportelli porta-impianti, con parti anche in lamiera normale o diamantata, compreso telaio e controtelaio, con assemblaggio a caldo.
Il prezzo compensa l'impiego di qualsiasi tipo di profilati, in tubolari, piattina, a candele, in lamiera,  anche per staffe, grappe, cravatte, tiranti, travature per opere in ferro; come pure è compensato l'impiego di grigliato elettroforgiato in acciaio FE B 360 a pannelli zincati a caldo secondo la norma UNI EN ISO 1461/99 con fissaggio dei telai alle piantane tramite bulloni in acciaio inox zincati. Nel caso di impiego di bulloneria, questa dovra' essere in acciaio inox 5,6 del tipo antisvitamento. Per i manufatti apribili quali cancelli, sportelli o altro, il prezzo compensa la fornitura e posa in opera delle colonne, piantane, cerniere, cardini, serrature, maniglie, pomoli e quant'altro necessario. Per le aperture scorrevoli il prezzo compensa le guide, le staffe portarulli, gli zoccoli portaruote e quant'altro necessario per dare i cancelli finiti conformamente ai disegni di progetto. Compreso nel prezzo il fissaggio dei manufatti alla struttura muraria mediante montanti, tasselli espansivi, chimici, murature a zanche, saldature ai tirafondi annegati nei getti, compresa la demolizione per l'alloggiamento delle piantane o delle colonne e la fondazione relativa, il fissaggio a pavimento delle guide di scorrimento dei cancelli e delle piastre di arresto-anta, il ripristino di quelle parti interessate dagli ancoraggi e gli oneri per piccole demolizioni e relativi ripristini della pavimentazione esistente in perfetto raccordo con la stessa.
Comprese nel prezzo, se necessarie, due mani di antiruggine al minio applicata a pennello dopo una accurata pulizia da sbavature e sgrassatura delle superfici e tutti gli oneri derivanti dall'uso di macchine, attrezzature, noleggi e ogni altro onere per dare la lavorazione completata e finita a regola d'arte, compresi trabattelli, ponteggi interni, ecc., esclusi solamente i ponteggi esterni di facciata.
Fanno parte integrante del prezzo tutti gli allegati d'obbligo che lo compongono nel rispetto delle normative vigenti, fra cui , a titolo esemplificativo e non esaustivo:
-dichiarazione di corretta posa in opera per elementi costruttivi, materiali e prodotti secondo le indicazioni delle case produttrici
-documento di trasporto DDT
-certificazione della tenuta dell'inferriata, alla spinta a 120 kg/mq a 1,00 mt di altezza.
I parapetti si considerano zincati e verniciati a caldo, colore a scelta della DL.
H parapetto pari a 100 cm. Peso di riferimento considerato 15 kg/ml.
</t>
  </si>
  <si>
    <t xml:space="preserve">Fornitura e posa in opera di manufatti in ferro o in grigliato tipo Orsogril,Keller,ecc, per parapetti, ringhiere, inferriate, griglie, buffe a traffico pedonale o carrabile, cancelli ad una
o più ante, corrimani, sportelli porta-impianti, con parti anche in lamiera normale o diamantata, compreso telaio e controtelaio, con assemblaggio a caldo.
Il prezzo compensa l'impiego di qualsiasi tipo di profilati, in tubolari, piattina, a candele, in lamiera,  anche per staffe, grappe, cravatte, tiranti, travature per opere in ferro; come pure è compensato l'impiego di grigliato elettroforgiato in acciaio FE B 360 a pannelli zincati a caldo secondo la norma UNI EN ISO 1461/99 con fissaggio dei telai alle piantane tramite bulloni in acciaio inox zincati. Nel caso di impiego di bulloneria, questa dovra' essere in acciaio inox 5,6 del tipo antisvitamento. Per i manufatti apribili quali cancelli, sportelli o altro, il prezzo compensa la fornitura e posa in opera delle colonne, piantane, cerniere, cardini, serrature, maniglie, pomoli e quant'altro necessario. Per le aperture scorrevoli il prezzo compensa le guide, le staffe portarulli, gli zoccoli portaruote e quant'altro necessario per dare i cancelli finiti conformamente ai disegni di progetto. Compreso nel prezzo il fissaggio dei manufatti alla struttura muraria mediante montanti, tasselli espansivi, chimici, murature a zanche, saldature ai tirafondi annegati nei getti, compresa la demolizione per l'alloggiamento delle piantane o delle colonne e la fondazione relativa, il fissaggio a pavimento delle guide di scorrimento dei cancelli e delle piastre di arresto-anta, il ripristino di quelle parti interessate dagli ancoraggi e gli oneri per piccole demolizioni e relativi ripristini della pavimentazione esistente in perfetto raccordo con la stessa.
Comprese nel prezzo, se necessarie, due mani di antiruggine al minio applicata a pennello dopo una accurata pulizia da sbavature e sgrassatura delle superfici e tutti gli oneri derivanti dall'uso di macchine, attrezzature, noleggi e ogni altro onere per dare la lavorazione completata e finita a regola d'arte, compresi trabattelli, ponteggi interni, ecc., esclusi solamente i ponteggi esterni di facciata.
Fanno parte integrante del prezzo tutti gli allegati d'obbligo che lo compongono nel rispetto delle normative vigenti, fra cui , a titolo esemplificativo e non esaustivo:
-dichiarazione di corretta posa in opera per elementi costruttivi, materiali e prodotti secondo le indicazioni delle case produttrici
-documento di trasporto DDT
-certificazione della tenuta dell'inferriata, alla spinta a 120 kg/mq a 1,00 mt di altezza..
I parapetti si considerano zincati e verniciati a caldo, colore a scelta della DL.
H recinzione pari a circa 220 cm. Peso di riferimento considerato 25 kg/ml.
</t>
  </si>
  <si>
    <t xml:space="preserve">Sottofondo grezzo per pavimenti (caldana) in conglomerato cementizio a Kg. 200 di cemento 32.5 R per mc. di inerti opportunamente selezionati, tirato su testimoni e livellato , compreso l'onere per la formazione di pendenze e di eventuali colli di raccordo. Prezzo l mc. considerando lo spessore medio della caldana.
</t>
  </si>
  <si>
    <t xml:space="preserve">Fornitura e posa in opera di pozzetti per raccordo di condotti di fognatura completi di sifone, prefabbricati in conglomerato cementizio armato e vibrato, dosato a q. 3,00 di cemento tipo "42.5", posti in opera su fondazione di calcestruzzo cementizio a q. 2,00 di cemento tipo "32.5", avente dimensioni non inferiori al fondo del pozzetto e spessore di cm. 10; compreso l'onere del collegamento e della stuccatura delle tubazioni in entrata e in uscita e l'onere per lo scavo e il reinterro.
Pozzetti delle dimensioni esterne di cm. 40x40x40.
</t>
  </si>
  <si>
    <t xml:space="preserve">Fornitura e posa in opera di cassette o pozzetti per il raccordo delle tubazioni fognarie, prefabbricate in conglomerato cementizio armato e vibrato, dosato a ql. 3,00 di cemento tipo "42.5", poste in opera su fondazione di calcestruzzo cementizio a ql. 2,00 di cemento tipo "32.5" avente dimensioni non inferiori al fondo della cassetta e spessore di cm. 10; compreso l'onere  del collegamento e della stuccatura delle tubazioni in entrata ed uscita. Compreso l'onere per lo scavo e il relativo reinterro.
Cassette o pozzetti delle dimensioni esterne di cm. 60x60x60, senza lastra di copertura.
</t>
  </si>
  <si>
    <t xml:space="preserve">Fornitura e posa in opera di cassette o pozzetti per il raccordo delle tubazioni fognarie, prefabbricate in conglomerato cementizio armato e vibrato, dosato a ql. 3,00 di cemento tipo "42.5", poste in opera su fondazione di calcestruzzo cementizio a ql. 2,00 di cemento tipo "32.5" avente dimensioni non inferiori al fondo della cassetta e spessore di cm. 10; compreso l'onere  del collegamento e della stuccatura delle tubazioni in entrata ed uscita. Compreso l'onere per lo scavo e il relativo reinterro.
Cassette o pozzetti delle dimensioni esterne di cm. 40x40x40, senza lastra di copertura.
</t>
  </si>
  <si>
    <t xml:space="preserve">Fornitura e posa in opera di caditoie per pozzetti, adatte per "traffico pesante", in conglomerato cementizio armato e vibrato, dosato  a q. 5,00 di cemento tipo "42.5", con asole in ferro piatto, complete di telai e controtelai in ferro angolare, poste in opera mediante la costruzione del necessario raccordo fra  pozzetto e caditoia realizzato con calcestruzzo, per una altezza massima di cm. 50, compresi: il fissaggio del controtelaio con malta cementizia antiritiro e rinfianco sempre con calcestruzzo, nonche' il reinterro dei cavi residui.
Caditoie delle dimensioni di cm. 40x40.
</t>
  </si>
  <si>
    <t xml:space="preserve">Pozzetti per immissione o visita delle fognature, costruiti in elementi prefabbricati di cemento armato vibrato o in muratura di mattoni e malta cementizia con spessore di una o due teste, per qualsiasi profondita', stuccati all'interno e rinzaffati all'esterno sempre con malta cementizia e con l'onere del collegamento con le  tubazioni in entrata e in uscita. Compresi: il necessario scavo a qualsiasi  profondita' secondo le disposizioni della Direzione Lavori; il successivo reiterro dei cavi residui; il basamento in calcestruzzo nonche', nel caso dei pozzetti visita, i gradini in ferro alla marinara per accedere al condotto di fognatura.
Pozzetti delle dimensioni interne di cm. 100x100.
</t>
  </si>
  <si>
    <t xml:space="preserve">Fornitura e posa in opera di cassette o pozzetti per il raccordo delle tubazioni fognarie, prefabbricate in conglomerato cementizio armato e vibrato, dosato a ql. 3,00 di cemento tipo "42.5", poste in opera su fondazione di calcestruzzo cementizio a ql. 2,00 di cemento tipo "32.5" avente dimensioni non inferiori al fondo della cassetta e spessore di cm. 10; compreso l'onere  del collegamento e della stuccatura delle tubazioni in entrata ed uscita. Compreso l'onere per lo scavo e il relativo reinterro.
Cassette o pozzetti delle dimensioni esterne di cm.
60x60x60, senza lastra di copertura.
</t>
  </si>
  <si>
    <t xml:space="preserve">Impianto di trattamento primario, costituito da vasche settiche tipo IMHOFF in polietilene,
compreso lo scavo, il sottofondo in conglomerato cementizio di cm 15 di spessore,
il rinterro, il collegamento in entrata ed in uscita e quanto altro occorrente a dare il lavoro
eseguito a regola d’arte.
Ø cm 220 e altezza cm 170 (fino a 46 persone)
</t>
  </si>
  <si>
    <t xml:space="preserve">Fondazione di aree cortilive e stradali in misto granulare stabilizzato con legante naturale, proveniente sia da cave fluviali  che da frantumazione di rocce, steso in opera in strati non superiori a cm. 20, compresa l'annaffiatura e il costipamento degli strati con idonee macchine, fino a conferire al materiale in opera una densità pari almeno al 95% della densità AASHO modificata. Misura in opera dopo costipamento.
</t>
  </si>
  <si>
    <t xml:space="preserve">Fornitura e posa in opera di cassette o pozzetti per il raccordo delle tubazioni fognarie, prefabbricate in conglomerato cementizio armato e vibrato, dosato a ql. 3,00 di cemento tipo "42.5", poste in opera su fondazione di calcestruzzo cementizio a ql. 2,00 di cemento tipo "32.5" avente dimensioni non inferiori al fondo della cassetta e spessore di cm. 10; compreso l'onere  del collegamento e della stuccatura delle tubazioni in entrata ed uscita. Compreso l'onere per lo scavo e il relativo reinterro. Dimensioni 60x60x60
</t>
  </si>
  <si>
    <t>PALESTRA MONTE SAN PIETRO - COMPUTO METRICO - OPERE EDILI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</si>
</sst>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43" formatCode="_-* #,##0.00_-;\-* #,##0.00_-;_-* &quot;-&quot;??_-;_-@_-"/>
  </numFmts>
  <fonts count="21" x14ac:knownFonts="1">
    <font>
      <sz val="11"/>
      <color theme="1"/>
      <name val="Calibri"/>
      <family val="2"/>
      <scheme val="minor"/>
    </font>
    <font>
      <b/>
      <sz val="10"/>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b/>
      <i/>
      <u/>
      <sz val="10"/>
      <color theme="1"/>
      <name val="Calibri"/>
      <family val="2"/>
      <scheme val="minor"/>
    </font>
    <font>
      <b/>
      <u/>
      <sz val="10"/>
      <name val="Calibri"/>
      <family val="2"/>
      <scheme val="minor"/>
    </font>
    <font>
      <b/>
      <i/>
      <u/>
      <sz val="10"/>
      <name val="Calibri"/>
      <family val="2"/>
      <scheme val="minor"/>
    </font>
    <font>
      <b/>
      <i/>
      <u val="singleAccounting"/>
      <sz val="10"/>
      <name val="Calibri"/>
      <family val="2"/>
      <scheme val="minor"/>
    </font>
    <font>
      <sz val="14"/>
      <color theme="1"/>
      <name val="Calibri"/>
      <family val="2"/>
      <scheme val="minor"/>
    </font>
    <font>
      <sz val="14"/>
      <name val="Calibri"/>
      <family val="2"/>
      <scheme val="minor"/>
    </font>
    <font>
      <b/>
      <sz val="12"/>
      <color theme="1"/>
      <name val="Calibri"/>
      <family val="2"/>
      <scheme val="minor"/>
    </font>
    <font>
      <b/>
      <i/>
      <sz val="12"/>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b/>
      <u/>
      <sz val="12"/>
      <color theme="1"/>
      <name val="Calibri"/>
      <family val="2"/>
      <scheme val="minor"/>
    </font>
    <font>
      <b/>
      <u/>
      <sz val="10"/>
      <color theme="1"/>
      <name val="Calibri"/>
      <family val="2"/>
      <scheme val="minor"/>
    </font>
    <font>
      <sz val="10"/>
      <color theme="1"/>
      <name val="Calibri"/>
      <family val="2"/>
    </font>
    <font>
      <u/>
      <sz val="10"/>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34">
    <xf numFmtId="0" fontId="0" fillId="0" borderId="0" xfId="0"/>
    <xf numFmtId="44" fontId="1" fillId="0" borderId="0" xfId="2" applyFont="1" applyBorder="1" applyAlignment="1">
      <alignment horizontal="center" vertical="center" wrapText="1"/>
    </xf>
    <xf numFmtId="44" fontId="4" fillId="0" borderId="6" xfId="2" applyFont="1" applyBorder="1" applyAlignment="1">
      <alignment horizontal="center" vertical="center"/>
    </xf>
    <xf numFmtId="0" fontId="4" fillId="0" borderId="6" xfId="0" applyFont="1" applyBorder="1" applyAlignment="1">
      <alignment horizontal="center" vertical="center"/>
    </xf>
    <xf numFmtId="2" fontId="4" fillId="0" borderId="6" xfId="0" applyNumberFormat="1" applyFont="1" applyBorder="1" applyAlignment="1">
      <alignment horizontal="center" vertical="center"/>
    </xf>
    <xf numFmtId="44" fontId="4" fillId="0" borderId="0" xfId="2" applyFont="1" applyBorder="1" applyAlignment="1">
      <alignment horizontal="center" vertical="center"/>
    </xf>
    <xf numFmtId="0" fontId="4" fillId="0" borderId="0" xfId="0" applyFont="1" applyAlignment="1">
      <alignment horizontal="left" vertical="center"/>
    </xf>
    <xf numFmtId="2" fontId="4" fillId="0" borderId="0" xfId="0" applyNumberFormat="1" applyFont="1" applyBorder="1" applyAlignment="1">
      <alignment horizontal="center" vertical="center"/>
    </xf>
    <xf numFmtId="2" fontId="4" fillId="0" borderId="6" xfId="0" applyNumberFormat="1" applyFont="1" applyFill="1" applyBorder="1" applyAlignment="1">
      <alignment horizontal="center" vertical="center"/>
    </xf>
    <xf numFmtId="2" fontId="4" fillId="0" borderId="7" xfId="0" applyNumberFormat="1" applyFont="1" applyBorder="1" applyAlignment="1">
      <alignment horizontal="center" vertical="center"/>
    </xf>
    <xf numFmtId="44" fontId="4" fillId="0" borderId="7" xfId="2" applyFont="1" applyBorder="1" applyAlignment="1">
      <alignment horizontal="center" vertical="center"/>
    </xf>
    <xf numFmtId="44" fontId="4" fillId="0" borderId="4" xfId="2" applyFont="1" applyBorder="1" applyAlignment="1">
      <alignment horizontal="center" vertical="center"/>
    </xf>
    <xf numFmtId="2" fontId="5" fillId="0" borderId="4" xfId="0" applyNumberFormat="1" applyFont="1" applyFill="1" applyBorder="1" applyAlignment="1">
      <alignment horizontal="center" vertical="center"/>
    </xf>
    <xf numFmtId="0" fontId="5" fillId="0" borderId="9" xfId="0" applyFont="1" applyFill="1" applyBorder="1" applyAlignment="1">
      <alignment horizontal="center" vertical="center"/>
    </xf>
    <xf numFmtId="2" fontId="5" fillId="0" borderId="9" xfId="0" applyNumberFormat="1" applyFont="1" applyFill="1" applyBorder="1" applyAlignment="1">
      <alignment horizontal="center" vertical="center"/>
    </xf>
    <xf numFmtId="44" fontId="5" fillId="0" borderId="9" xfId="0" applyNumberFormat="1" applyFont="1" applyFill="1" applyBorder="1" applyAlignment="1">
      <alignment horizontal="center" vertical="center"/>
    </xf>
    <xf numFmtId="44" fontId="5" fillId="0" borderId="11" xfId="0" applyNumberFormat="1" applyFont="1" applyFill="1" applyBorder="1" applyAlignment="1">
      <alignment horizontal="center" vertical="center"/>
    </xf>
    <xf numFmtId="44" fontId="5" fillId="0" borderId="6" xfId="2" applyFont="1" applyFill="1" applyBorder="1" applyAlignment="1">
      <alignment horizontal="center" vertical="center"/>
    </xf>
    <xf numFmtId="44" fontId="5" fillId="0" borderId="6" xfId="0" applyNumberFormat="1" applyFont="1" applyFill="1" applyBorder="1" applyAlignment="1">
      <alignment horizontal="center" vertical="center"/>
    </xf>
    <xf numFmtId="44" fontId="5" fillId="0" borderId="9" xfId="2" applyFont="1" applyFill="1" applyBorder="1" applyAlignment="1">
      <alignment horizontal="center" vertical="center"/>
    </xf>
    <xf numFmtId="44" fontId="3" fillId="0" borderId="0" xfId="0" applyNumberFormat="1" applyFont="1" applyFill="1" applyBorder="1" applyAlignment="1">
      <alignment horizontal="center" vertical="center" wrapText="1"/>
    </xf>
    <xf numFmtId="44" fontId="5" fillId="0" borderId="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44" fontId="4" fillId="0" borderId="0" xfId="2" applyFont="1" applyAlignment="1">
      <alignment vertical="center"/>
    </xf>
    <xf numFmtId="2" fontId="5" fillId="0" borderId="4" xfId="1" applyNumberFormat="1" applyFont="1" applyFill="1" applyBorder="1" applyAlignment="1">
      <alignment horizontal="center" vertical="center" shrinkToFit="1"/>
    </xf>
    <xf numFmtId="2" fontId="5" fillId="0" borderId="9" xfId="1" applyNumberFormat="1" applyFont="1" applyFill="1" applyBorder="1" applyAlignment="1">
      <alignment horizontal="center" vertical="center" shrinkToFit="1"/>
    </xf>
    <xf numFmtId="2" fontId="5" fillId="0" borderId="6" xfId="1" applyNumberFormat="1" applyFont="1" applyFill="1" applyBorder="1" applyAlignment="1">
      <alignment horizontal="center" vertical="center" shrinkToFit="1"/>
    </xf>
    <xf numFmtId="2" fontId="3" fillId="0" borderId="6" xfId="1" applyNumberFormat="1" applyFont="1" applyFill="1" applyBorder="1" applyAlignment="1">
      <alignment horizontal="center" vertical="center" shrinkToFit="1"/>
    </xf>
    <xf numFmtId="2" fontId="5" fillId="0" borderId="8" xfId="1" applyNumberFormat="1" applyFont="1" applyFill="1" applyBorder="1" applyAlignment="1">
      <alignment horizontal="center" vertical="center" shrinkToFit="1"/>
    </xf>
    <xf numFmtId="2" fontId="5" fillId="0" borderId="0" xfId="1" applyNumberFormat="1" applyFont="1" applyFill="1" applyBorder="1" applyAlignment="1">
      <alignment horizontal="center" vertical="center" shrinkToFit="1"/>
    </xf>
    <xf numFmtId="2" fontId="1"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2" fontId="6" fillId="0" borderId="0" xfId="0" applyNumberFormat="1" applyFont="1" applyFill="1" applyBorder="1" applyAlignment="1">
      <alignment horizontal="center" vertical="center" wrapText="1"/>
    </xf>
    <xf numFmtId="2" fontId="1" fillId="0" borderId="0" xfId="0" applyNumberFormat="1" applyFont="1" applyBorder="1" applyAlignment="1">
      <alignment horizontal="center" vertical="center"/>
    </xf>
    <xf numFmtId="2" fontId="4" fillId="0" borderId="9" xfId="0" applyNumberFormat="1" applyFont="1" applyBorder="1" applyAlignment="1">
      <alignment horizontal="center" vertical="center"/>
    </xf>
    <xf numFmtId="2" fontId="9" fillId="0" borderId="9" xfId="0"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2" fontId="4" fillId="0" borderId="0" xfId="0" applyNumberFormat="1" applyFont="1" applyAlignment="1">
      <alignment horizontal="center" vertical="center"/>
    </xf>
    <xf numFmtId="2" fontId="3" fillId="0" borderId="0" xfId="1" applyNumberFormat="1" applyFont="1" applyBorder="1" applyAlignment="1">
      <alignment horizontal="center" vertical="center" shrinkToFit="1"/>
    </xf>
    <xf numFmtId="2" fontId="5" fillId="0" borderId="0" xfId="1" applyNumberFormat="1" applyFont="1" applyBorder="1" applyAlignment="1">
      <alignment horizontal="center" vertical="center" shrinkToFit="1"/>
    </xf>
    <xf numFmtId="2" fontId="5" fillId="0" borderId="6" xfId="1" applyNumberFormat="1" applyFont="1" applyBorder="1" applyAlignment="1">
      <alignment horizontal="center" vertical="center" shrinkToFit="1"/>
    </xf>
    <xf numFmtId="2" fontId="5" fillId="0" borderId="2" xfId="1" applyNumberFormat="1" applyFont="1" applyBorder="1" applyAlignment="1">
      <alignment horizontal="center" vertical="center" shrinkToFit="1"/>
    </xf>
    <xf numFmtId="2" fontId="5" fillId="0" borderId="7" xfId="1" applyNumberFormat="1" applyFont="1" applyBorder="1" applyAlignment="1">
      <alignment horizontal="center" vertical="center" shrinkToFit="1"/>
    </xf>
    <xf numFmtId="2" fontId="4" fillId="0" borderId="11" xfId="0" applyNumberFormat="1" applyFont="1" applyBorder="1" applyAlignment="1">
      <alignment horizontal="center" vertical="center" wrapText="1"/>
    </xf>
    <xf numFmtId="2" fontId="6" fillId="0" borderId="0" xfId="0" applyNumberFormat="1" applyFont="1" applyFill="1" applyBorder="1" applyAlignment="1">
      <alignment horizontal="center" vertical="center" shrinkToFit="1"/>
    </xf>
    <xf numFmtId="2" fontId="5" fillId="0" borderId="0" xfId="0" applyNumberFormat="1" applyFont="1" applyBorder="1" applyAlignment="1">
      <alignment horizontal="center" vertical="center" shrinkToFit="1"/>
    </xf>
    <xf numFmtId="2" fontId="5" fillId="0" borderId="6" xfId="0" applyNumberFormat="1" applyFont="1" applyBorder="1" applyAlignment="1">
      <alignment horizontal="center" vertical="center" shrinkToFit="1"/>
    </xf>
    <xf numFmtId="2" fontId="5" fillId="0" borderId="6" xfId="0" applyNumberFormat="1" applyFont="1" applyFill="1" applyBorder="1" applyAlignment="1">
      <alignment horizontal="center" vertical="center" shrinkToFit="1"/>
    </xf>
    <xf numFmtId="2" fontId="4" fillId="0" borderId="2" xfId="0" applyNumberFormat="1" applyFont="1" applyFill="1" applyBorder="1" applyAlignment="1">
      <alignment horizontal="center" vertical="center"/>
    </xf>
    <xf numFmtId="2" fontId="1" fillId="0" borderId="0" xfId="0" applyNumberFormat="1" applyFont="1" applyBorder="1" applyAlignment="1">
      <alignment horizontal="center" vertical="center" shrinkToFit="1"/>
    </xf>
    <xf numFmtId="2" fontId="1" fillId="0" borderId="2" xfId="0" applyNumberFormat="1" applyFont="1" applyBorder="1" applyAlignment="1">
      <alignment horizontal="center" vertical="center" shrinkToFit="1"/>
    </xf>
    <xf numFmtId="2" fontId="4" fillId="0" borderId="0" xfId="0" applyNumberFormat="1" applyFont="1" applyBorder="1" applyAlignment="1">
      <alignment horizontal="center" vertical="center" shrinkToFit="1"/>
    </xf>
    <xf numFmtId="2" fontId="5" fillId="0" borderId="9" xfId="1" applyNumberFormat="1" applyFont="1" applyBorder="1" applyAlignment="1">
      <alignment horizontal="center" vertical="center" shrinkToFit="1"/>
    </xf>
    <xf numFmtId="2" fontId="5" fillId="0" borderId="4" xfId="1" applyNumberFormat="1" applyFont="1" applyBorder="1" applyAlignment="1">
      <alignment horizontal="center" vertical="center" shrinkToFit="1"/>
    </xf>
    <xf numFmtId="2" fontId="9" fillId="0" borderId="9" xfId="0" applyNumberFormat="1" applyFont="1" applyFill="1" applyBorder="1" applyAlignment="1">
      <alignment horizontal="center" vertical="center" shrinkToFit="1"/>
    </xf>
    <xf numFmtId="2" fontId="9" fillId="0" borderId="0" xfId="0" applyNumberFormat="1" applyFont="1" applyFill="1" applyBorder="1" applyAlignment="1">
      <alignment horizontal="center" vertical="center" shrinkToFit="1"/>
    </xf>
    <xf numFmtId="2" fontId="9" fillId="0" borderId="9" xfId="0" applyNumberFormat="1" applyFont="1" applyFill="1" applyBorder="1" applyAlignment="1">
      <alignment vertical="center"/>
    </xf>
    <xf numFmtId="2" fontId="4" fillId="0" borderId="6" xfId="0" applyNumberFormat="1" applyFont="1" applyBorder="1" applyAlignment="1">
      <alignment horizontal="center" vertical="center" shrinkToFit="1"/>
    </xf>
    <xf numFmtId="2" fontId="5" fillId="0" borderId="0" xfId="1" applyNumberFormat="1" applyFont="1" applyAlignment="1">
      <alignment horizontal="center" vertical="center" shrinkToFit="1"/>
    </xf>
    <xf numFmtId="2" fontId="4" fillId="0" borderId="2" xfId="0" applyNumberFormat="1" applyFont="1" applyBorder="1" applyAlignment="1">
      <alignment horizontal="center" vertical="center" shrinkToFit="1"/>
    </xf>
    <xf numFmtId="2" fontId="4" fillId="0" borderId="7" xfId="0" applyNumberFormat="1" applyFont="1" applyBorder="1" applyAlignment="1">
      <alignment horizontal="center" vertical="center" shrinkToFit="1"/>
    </xf>
    <xf numFmtId="2" fontId="4" fillId="0" borderId="6" xfId="0" applyNumberFormat="1" applyFont="1" applyFill="1" applyBorder="1" applyAlignment="1">
      <alignment horizontal="center" vertical="center" shrinkToFit="1"/>
    </xf>
    <xf numFmtId="2" fontId="4" fillId="0" borderId="9" xfId="0" applyNumberFormat="1" applyFont="1" applyBorder="1" applyAlignment="1">
      <alignment horizontal="center" vertical="center" shrinkToFit="1"/>
    </xf>
    <xf numFmtId="2" fontId="4" fillId="0" borderId="4" xfId="0" applyNumberFormat="1" applyFont="1" applyBorder="1" applyAlignment="1">
      <alignment horizontal="center" vertical="center" shrinkToFit="1"/>
    </xf>
    <xf numFmtId="2" fontId="5" fillId="0" borderId="9" xfId="0" applyNumberFormat="1" applyFont="1" applyFill="1" applyBorder="1" applyAlignment="1">
      <alignment horizontal="center" vertical="center" shrinkToFit="1"/>
    </xf>
    <xf numFmtId="2" fontId="5" fillId="0" borderId="7" xfId="0" applyNumberFormat="1" applyFont="1" applyFill="1" applyBorder="1" applyAlignment="1">
      <alignment horizontal="center" vertical="center" shrinkToFit="1"/>
    </xf>
    <xf numFmtId="2" fontId="5" fillId="0" borderId="0" xfId="0" applyNumberFormat="1" applyFont="1" applyFill="1" applyBorder="1" applyAlignment="1">
      <alignment horizontal="center" vertical="center" shrinkToFit="1"/>
    </xf>
    <xf numFmtId="2" fontId="4" fillId="0" borderId="6" xfId="1" applyNumberFormat="1" applyFont="1" applyBorder="1" applyAlignment="1">
      <alignment horizontal="center" vertical="center" shrinkToFit="1"/>
    </xf>
    <xf numFmtId="2" fontId="4" fillId="0" borderId="0" xfId="1" applyNumberFormat="1" applyFont="1" applyBorder="1" applyAlignment="1">
      <alignment horizontal="center" vertical="center" shrinkToFit="1"/>
    </xf>
    <xf numFmtId="2" fontId="4" fillId="0" borderId="0" xfId="0" applyNumberFormat="1" applyFont="1" applyAlignment="1">
      <alignment horizontal="center" vertical="center" shrinkToFit="1"/>
    </xf>
    <xf numFmtId="0" fontId="10" fillId="0" borderId="0" xfId="0" applyFont="1" applyAlignment="1">
      <alignment vertical="center"/>
    </xf>
    <xf numFmtId="0" fontId="1"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Alignment="1">
      <alignment horizontal="left" vertical="top"/>
    </xf>
    <xf numFmtId="0" fontId="4" fillId="0" borderId="6" xfId="0" applyFont="1" applyFill="1" applyBorder="1" applyAlignment="1">
      <alignment horizontal="left" vertical="top" wrapText="1"/>
    </xf>
    <xf numFmtId="0" fontId="1" fillId="0" borderId="0" xfId="0" applyFont="1" applyBorder="1" applyAlignment="1">
      <alignment horizontal="left" vertical="top"/>
    </xf>
    <xf numFmtId="0" fontId="4" fillId="0" borderId="3" xfId="0" applyFont="1" applyFill="1" applyBorder="1" applyAlignment="1">
      <alignment horizontal="left" vertical="top"/>
    </xf>
    <xf numFmtId="0" fontId="4" fillId="0" borderId="6" xfId="0" applyFont="1" applyBorder="1" applyAlignment="1">
      <alignment horizontal="left" vertical="top"/>
    </xf>
    <xf numFmtId="0" fontId="1" fillId="0" borderId="6" xfId="0" applyFont="1" applyBorder="1" applyAlignment="1">
      <alignment horizontal="left" vertical="top"/>
    </xf>
    <xf numFmtId="0" fontId="5" fillId="0" borderId="6" xfId="0" applyFont="1" applyFill="1" applyBorder="1" applyAlignment="1">
      <alignment horizontal="left" vertical="top" wrapText="1"/>
    </xf>
    <xf numFmtId="0" fontId="4" fillId="0" borderId="0" xfId="0" applyFont="1" applyBorder="1" applyAlignment="1">
      <alignment horizontal="left" vertical="top"/>
    </xf>
    <xf numFmtId="2" fontId="4" fillId="0" borderId="2" xfId="0" applyNumberFormat="1" applyFont="1" applyBorder="1" applyAlignment="1">
      <alignment horizontal="center" vertical="center" wrapText="1"/>
    </xf>
    <xf numFmtId="0" fontId="4" fillId="0" borderId="6" xfId="0" applyFont="1" applyFill="1" applyBorder="1" applyAlignment="1">
      <alignment horizontal="left" vertical="top"/>
    </xf>
    <xf numFmtId="2" fontId="4" fillId="0" borderId="0" xfId="0" applyNumberFormat="1" applyFont="1" applyFill="1" applyBorder="1" applyAlignment="1">
      <alignment horizontal="center" vertical="center"/>
    </xf>
    <xf numFmtId="0" fontId="1" fillId="0" borderId="0" xfId="0" applyFont="1" applyBorder="1" applyAlignment="1">
      <alignment horizontal="center" vertical="top" wrapText="1" shrinkToFit="1"/>
    </xf>
    <xf numFmtId="0" fontId="4" fillId="0" borderId="10" xfId="0" applyFont="1" applyBorder="1" applyAlignment="1">
      <alignment horizontal="center" vertical="top" wrapText="1" shrinkToFit="1"/>
    </xf>
    <xf numFmtId="0" fontId="4" fillId="0" borderId="0" xfId="0" applyFont="1" applyAlignment="1">
      <alignment vertical="top" wrapText="1" shrinkToFit="1"/>
    </xf>
    <xf numFmtId="0" fontId="4" fillId="0" borderId="1" xfId="0" applyFont="1" applyFill="1" applyBorder="1" applyAlignment="1">
      <alignment horizontal="left" vertical="top"/>
    </xf>
    <xf numFmtId="0" fontId="4" fillId="0" borderId="0" xfId="0" applyFont="1" applyBorder="1" applyAlignment="1">
      <alignment horizontal="center" vertical="top" wrapText="1" shrinkToFit="1"/>
    </xf>
    <xf numFmtId="0" fontId="4" fillId="0" borderId="13" xfId="0" applyFont="1" applyBorder="1" applyAlignment="1">
      <alignment horizontal="center" vertical="top" wrapText="1" shrinkToFit="1"/>
    </xf>
    <xf numFmtId="0" fontId="4" fillId="0" borderId="13" xfId="0" applyFont="1" applyBorder="1" applyAlignment="1">
      <alignment vertical="top" wrapText="1" shrinkToFit="1"/>
    </xf>
    <xf numFmtId="0" fontId="4" fillId="0" borderId="15" xfId="0" applyFont="1" applyBorder="1" applyAlignment="1">
      <alignment horizontal="left" vertical="top" wrapText="1"/>
    </xf>
    <xf numFmtId="0" fontId="4" fillId="0" borderId="10" xfId="0" applyFont="1" applyBorder="1" applyAlignment="1">
      <alignment horizontal="left" vertical="top"/>
    </xf>
    <xf numFmtId="2" fontId="4" fillId="0" borderId="11" xfId="0" applyNumberFormat="1" applyFont="1" applyBorder="1" applyAlignment="1">
      <alignment horizontal="center" vertical="center"/>
    </xf>
    <xf numFmtId="0" fontId="4" fillId="0" borderId="15" xfId="0" applyFont="1" applyBorder="1" applyAlignment="1">
      <alignment horizontal="left" vertical="top"/>
    </xf>
    <xf numFmtId="0" fontId="4" fillId="0" borderId="15" xfId="0" applyFont="1" applyFill="1" applyBorder="1" applyAlignment="1">
      <alignment horizontal="left" vertical="top" wrapText="1"/>
    </xf>
    <xf numFmtId="0" fontId="1" fillId="0" borderId="15" xfId="0" applyFont="1" applyBorder="1" applyAlignment="1">
      <alignment horizontal="left" vertical="top"/>
    </xf>
    <xf numFmtId="0" fontId="1" fillId="0" borderId="7" xfId="0" applyFont="1" applyFill="1" applyBorder="1" applyAlignment="1">
      <alignment horizontal="left" vertical="top"/>
    </xf>
    <xf numFmtId="0" fontId="1"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2" fontId="4" fillId="0" borderId="11" xfId="0" applyNumberFormat="1" applyFont="1" applyFill="1" applyBorder="1" applyAlignment="1">
      <alignment horizontal="center" vertical="center"/>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4" fillId="0" borderId="15" xfId="0" applyFont="1" applyFill="1" applyBorder="1" applyAlignment="1">
      <alignment horizontal="left" vertical="top"/>
    </xf>
    <xf numFmtId="0" fontId="1" fillId="0" borderId="7" xfId="0" applyFont="1" applyBorder="1" applyAlignment="1">
      <alignment horizontal="left" vertical="top"/>
    </xf>
    <xf numFmtId="2" fontId="5" fillId="0" borderId="11"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10" xfId="0" applyFont="1" applyFill="1" applyBorder="1" applyAlignment="1">
      <alignment horizontal="left" vertical="top" wrapText="1"/>
    </xf>
    <xf numFmtId="0" fontId="8" fillId="0" borderId="15" xfId="0" applyFont="1" applyFill="1" applyBorder="1" applyAlignment="1">
      <alignment horizontal="left" vertical="top"/>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0" borderId="7" xfId="0" applyFont="1" applyFill="1" applyBorder="1" applyAlignment="1">
      <alignment horizontal="left" vertical="top" wrapText="1"/>
    </xf>
    <xf numFmtId="0" fontId="8" fillId="0" borderId="10" xfId="0" applyFont="1" applyFill="1" applyBorder="1" applyAlignment="1">
      <alignment horizontal="left" vertical="top" wrapText="1"/>
    </xf>
    <xf numFmtId="0" fontId="3" fillId="0" borderId="6" xfId="0" applyFont="1" applyFill="1" applyBorder="1" applyAlignment="1">
      <alignment horizontal="left" vertical="top"/>
    </xf>
    <xf numFmtId="0" fontId="12" fillId="0" borderId="8" xfId="0" applyFont="1" applyBorder="1" applyAlignment="1">
      <alignment horizontal="left" vertical="top"/>
    </xf>
    <xf numFmtId="44" fontId="1" fillId="0" borderId="13" xfId="2" applyFont="1" applyBorder="1" applyAlignment="1">
      <alignment horizontal="center" vertical="center" wrapText="1"/>
    </xf>
    <xf numFmtId="44" fontId="4" fillId="0" borderId="13" xfId="2" applyFont="1" applyBorder="1" applyAlignment="1">
      <alignment horizontal="center" vertical="center"/>
    </xf>
    <xf numFmtId="44" fontId="1" fillId="0" borderId="13" xfId="2" applyFont="1" applyBorder="1" applyAlignment="1">
      <alignment horizontal="center" vertical="center"/>
    </xf>
    <xf numFmtId="44" fontId="4" fillId="0" borderId="12" xfId="2" applyFont="1" applyBorder="1" applyAlignment="1">
      <alignment horizontal="center" vertical="center"/>
    </xf>
    <xf numFmtId="44" fontId="3" fillId="0" borderId="13" xfId="0" applyNumberFormat="1" applyFont="1" applyFill="1" applyBorder="1" applyAlignment="1">
      <alignment horizontal="center" vertical="center" wrapText="1"/>
    </xf>
    <xf numFmtId="44" fontId="5" fillId="0" borderId="13"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2" fontId="1" fillId="0" borderId="6" xfId="0" applyNumberFormat="1" applyFont="1" applyBorder="1" applyAlignment="1">
      <alignment horizontal="center" vertical="center"/>
    </xf>
    <xf numFmtId="44" fontId="4" fillId="0" borderId="2" xfId="2" applyFont="1" applyBorder="1" applyAlignment="1">
      <alignment horizontal="center" vertical="center"/>
    </xf>
    <xf numFmtId="44" fontId="4" fillId="0" borderId="14" xfId="2" applyFont="1" applyBorder="1" applyAlignment="1">
      <alignment horizontal="center" vertical="center"/>
    </xf>
    <xf numFmtId="2" fontId="4" fillId="0" borderId="5" xfId="0" applyNumberFormat="1" applyFont="1" applyBorder="1" applyAlignment="1">
      <alignment horizontal="center" vertical="center"/>
    </xf>
    <xf numFmtId="0" fontId="13"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left" vertical="center"/>
    </xf>
    <xf numFmtId="0" fontId="6" fillId="0" borderId="0" xfId="0" applyFont="1" applyFill="1" applyBorder="1" applyAlignment="1">
      <alignment horizontal="left" vertical="center" wrapText="1"/>
    </xf>
    <xf numFmtId="2" fontId="4" fillId="0" borderId="1" xfId="0" applyNumberFormat="1" applyFont="1" applyBorder="1" applyAlignment="1">
      <alignment horizontal="center" vertical="center"/>
    </xf>
    <xf numFmtId="0" fontId="4" fillId="0" borderId="8" xfId="0" applyFont="1" applyBorder="1" applyAlignment="1">
      <alignment horizontal="center" vertical="top" wrapText="1" shrinkToFit="1"/>
    </xf>
    <xf numFmtId="0" fontId="12" fillId="0" borderId="9" xfId="0" applyFont="1" applyBorder="1" applyAlignment="1">
      <alignment horizontal="left" vertical="top"/>
    </xf>
    <xf numFmtId="0" fontId="4" fillId="0" borderId="0" xfId="0" applyFont="1" applyBorder="1" applyAlignment="1">
      <alignment horizontal="center" vertical="top" wrapText="1" shrinkToFit="1"/>
    </xf>
    <xf numFmtId="2" fontId="1" fillId="0" borderId="6" xfId="0" applyNumberFormat="1" applyFont="1" applyBorder="1" applyAlignment="1">
      <alignment horizontal="center" vertical="center" wrapText="1"/>
    </xf>
    <xf numFmtId="2" fontId="3" fillId="0" borderId="6" xfId="1" applyNumberFormat="1" applyFont="1" applyBorder="1" applyAlignment="1">
      <alignment horizontal="center" vertical="center" wrapText="1" shrinkToFit="1"/>
    </xf>
    <xf numFmtId="2" fontId="3" fillId="0" borderId="6" xfId="1" applyNumberFormat="1" applyFont="1" applyBorder="1" applyAlignment="1">
      <alignment horizontal="center" vertical="center"/>
    </xf>
    <xf numFmtId="2" fontId="3" fillId="0" borderId="6" xfId="1" applyNumberFormat="1" applyFont="1" applyBorder="1" applyAlignment="1">
      <alignment horizontal="center" vertical="center" wrapText="1"/>
    </xf>
    <xf numFmtId="2" fontId="1" fillId="0" borderId="6" xfId="0" applyNumberFormat="1" applyFont="1" applyBorder="1" applyAlignment="1">
      <alignment horizontal="center" vertical="center" shrinkToFit="1"/>
    </xf>
    <xf numFmtId="44" fontId="1" fillId="0" borderId="6" xfId="2" applyFont="1" applyBorder="1" applyAlignment="1">
      <alignment horizontal="center" vertical="center" wrapText="1"/>
    </xf>
    <xf numFmtId="44" fontId="1" fillId="0" borderId="2" xfId="2" applyFont="1" applyBorder="1" applyAlignment="1">
      <alignment horizontal="center" vertical="center" wrapText="1"/>
    </xf>
    <xf numFmtId="44" fontId="1" fillId="0" borderId="14" xfId="2"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5" xfId="0" applyNumberFormat="1" applyFont="1" applyBorder="1" applyAlignment="1">
      <alignment horizontal="center" vertical="center" wrapText="1"/>
    </xf>
    <xf numFmtId="2" fontId="4" fillId="0" borderId="5" xfId="0" applyNumberFormat="1" applyFont="1" applyFill="1" applyBorder="1" applyAlignment="1">
      <alignment horizontal="center" vertical="center"/>
    </xf>
    <xf numFmtId="2" fontId="5" fillId="0" borderId="2" xfId="0" applyNumberFormat="1" applyFont="1" applyFill="1" applyBorder="1" applyAlignment="1">
      <alignment horizontal="center" vertical="center" shrinkToFit="1"/>
    </xf>
    <xf numFmtId="0" fontId="1" fillId="0" borderId="15" xfId="0" applyFont="1" applyFill="1" applyBorder="1" applyAlignment="1">
      <alignment horizontal="left" vertical="top"/>
    </xf>
    <xf numFmtId="0" fontId="4" fillId="0" borderId="2"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2" fontId="3" fillId="0" borderId="4" xfId="0" applyNumberFormat="1" applyFont="1" applyFill="1" applyBorder="1" applyAlignment="1">
      <alignment horizontal="center" vertical="center" wrapText="1"/>
    </xf>
    <xf numFmtId="2" fontId="3" fillId="0" borderId="4" xfId="1" applyNumberFormat="1" applyFont="1" applyFill="1" applyBorder="1" applyAlignment="1">
      <alignment horizontal="center" vertical="center" shrinkToFit="1"/>
    </xf>
    <xf numFmtId="2" fontId="3" fillId="0" borderId="4" xfId="0" applyNumberFormat="1" applyFont="1" applyFill="1" applyBorder="1" applyAlignment="1">
      <alignment horizontal="center" vertical="center" shrinkToFit="1"/>
    </xf>
    <xf numFmtId="0" fontId="3" fillId="0" borderId="4" xfId="0" applyFont="1" applyFill="1" applyBorder="1" applyAlignment="1">
      <alignment horizontal="center" vertical="center" wrapText="1"/>
    </xf>
    <xf numFmtId="44" fontId="3" fillId="0" borderId="12" xfId="0" applyNumberFormat="1" applyFont="1" applyFill="1" applyBorder="1" applyAlignment="1">
      <alignment horizontal="center" vertical="center" wrapText="1"/>
    </xf>
    <xf numFmtId="0" fontId="7" fillId="0" borderId="7" xfId="0" applyFont="1" applyFill="1" applyBorder="1" applyAlignment="1">
      <alignment horizontal="left" vertical="top" wrapText="1"/>
    </xf>
    <xf numFmtId="2" fontId="5" fillId="0" borderId="1" xfId="0" applyNumberFormat="1" applyFont="1" applyFill="1" applyBorder="1" applyAlignment="1">
      <alignment horizontal="center" vertical="center"/>
    </xf>
    <xf numFmtId="2" fontId="5" fillId="0" borderId="2" xfId="1"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44" fontId="5" fillId="0" borderId="14"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2" fontId="5" fillId="0" borderId="7" xfId="1" applyNumberFormat="1" applyFont="1" applyFill="1" applyBorder="1" applyAlignment="1">
      <alignment horizontal="center" vertical="center" shrinkToFit="1"/>
    </xf>
    <xf numFmtId="44" fontId="5" fillId="0" borderId="7" xfId="2" applyFont="1" applyFill="1" applyBorder="1" applyAlignment="1">
      <alignment horizontal="center" vertical="center"/>
    </xf>
    <xf numFmtId="44" fontId="5" fillId="0" borderId="7" xfId="0" applyNumberFormat="1" applyFont="1" applyFill="1" applyBorder="1" applyAlignment="1">
      <alignment horizontal="center" vertical="center"/>
    </xf>
    <xf numFmtId="0" fontId="8" fillId="0" borderId="8" xfId="0" applyFont="1" applyFill="1" applyBorder="1" applyAlignment="1">
      <alignment horizontal="left" vertical="top"/>
    </xf>
    <xf numFmtId="2" fontId="5" fillId="0" borderId="2" xfId="0" applyNumberFormat="1" applyFont="1" applyFill="1" applyBorder="1" applyAlignment="1">
      <alignment horizontal="center" vertical="center"/>
    </xf>
    <xf numFmtId="44" fontId="5" fillId="0" borderId="2" xfId="2" applyFont="1" applyFill="1" applyBorder="1" applyAlignment="1">
      <alignment horizontal="center" vertical="center"/>
    </xf>
    <xf numFmtId="0" fontId="8" fillId="0" borderId="15" xfId="0" applyFont="1" applyFill="1" applyBorder="1" applyAlignment="1">
      <alignment horizontal="left" vertical="top" wrapText="1"/>
    </xf>
    <xf numFmtId="0" fontId="4" fillId="0" borderId="0" xfId="0" applyFont="1" applyBorder="1" applyAlignment="1">
      <alignment vertical="top" wrapText="1" shrinkToFit="1"/>
    </xf>
    <xf numFmtId="44" fontId="5" fillId="0" borderId="7" xfId="2" applyFont="1" applyFill="1" applyBorder="1" applyAlignment="1">
      <alignment horizontal="left" vertical="center"/>
    </xf>
    <xf numFmtId="0" fontId="10" fillId="0" borderId="0" xfId="0" applyFont="1" applyBorder="1" applyAlignment="1">
      <alignment horizontal="center" vertical="center" wrapText="1" shrinkToFit="1"/>
    </xf>
    <xf numFmtId="0" fontId="16" fillId="2" borderId="8" xfId="0" applyFont="1" applyFill="1" applyBorder="1" applyAlignment="1">
      <alignment horizontal="left" vertical="center"/>
    </xf>
    <xf numFmtId="2" fontId="10" fillId="2" borderId="9" xfId="0" applyNumberFormat="1" applyFont="1" applyFill="1" applyBorder="1" applyAlignment="1">
      <alignment horizontal="center" vertical="center"/>
    </xf>
    <xf numFmtId="2" fontId="11" fillId="2" borderId="9" xfId="1" applyNumberFormat="1" applyFont="1" applyFill="1" applyBorder="1" applyAlignment="1">
      <alignment horizontal="center" vertical="center" shrinkToFit="1"/>
    </xf>
    <xf numFmtId="2" fontId="10" fillId="2" borderId="9" xfId="0" applyNumberFormat="1" applyFont="1" applyFill="1" applyBorder="1" applyAlignment="1">
      <alignment horizontal="center" vertical="center" shrinkToFit="1"/>
    </xf>
    <xf numFmtId="2" fontId="1" fillId="0" borderId="5" xfId="0" applyNumberFormat="1" applyFont="1" applyBorder="1" applyAlignment="1">
      <alignment horizontal="center" vertical="center" wrapText="1"/>
    </xf>
    <xf numFmtId="0" fontId="1" fillId="0" borderId="0" xfId="0" applyFont="1" applyFill="1" applyBorder="1" applyAlignment="1">
      <alignment horizontal="center" vertical="top" wrapText="1" shrinkToFit="1"/>
    </xf>
    <xf numFmtId="2" fontId="4" fillId="0" borderId="0" xfId="0" applyNumberFormat="1" applyFont="1" applyFill="1" applyBorder="1" applyAlignment="1">
      <alignment horizontal="center" vertical="center" shrinkToFit="1"/>
    </xf>
    <xf numFmtId="44" fontId="4" fillId="0" borderId="0" xfId="2" applyFont="1" applyFill="1" applyBorder="1" applyAlignment="1">
      <alignment horizontal="center" vertical="center"/>
    </xf>
    <xf numFmtId="44" fontId="4" fillId="0" borderId="13" xfId="2" applyFont="1" applyFill="1" applyBorder="1" applyAlignment="1">
      <alignment horizontal="center" vertical="center"/>
    </xf>
    <xf numFmtId="0" fontId="4" fillId="0" borderId="0" xfId="0" applyFont="1" applyFill="1" applyBorder="1" applyAlignment="1">
      <alignment vertical="center"/>
    </xf>
    <xf numFmtId="0" fontId="1" fillId="0" borderId="13" xfId="0" applyFont="1" applyFill="1" applyBorder="1" applyAlignment="1">
      <alignment horizontal="center" vertical="top" wrapText="1" shrinkToFit="1"/>
    </xf>
    <xf numFmtId="2" fontId="4" fillId="0" borderId="0"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shrinkToFit="1"/>
    </xf>
    <xf numFmtId="44" fontId="4" fillId="0" borderId="4" xfId="2" applyFont="1" applyFill="1" applyBorder="1" applyAlignment="1">
      <alignment horizontal="center" vertical="center"/>
    </xf>
    <xf numFmtId="2" fontId="4" fillId="0" borderId="5"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Border="1" applyAlignment="1">
      <alignment horizontal="center" vertical="top" wrapText="1" shrinkToFit="1"/>
    </xf>
    <xf numFmtId="0" fontId="4" fillId="0" borderId="0" xfId="0" applyFont="1" applyBorder="1" applyAlignment="1">
      <alignment horizontal="center" vertical="top" wrapText="1" shrinkToFit="1"/>
    </xf>
    <xf numFmtId="2" fontId="4" fillId="0" borderId="5" xfId="0" applyNumberFormat="1" applyFont="1" applyBorder="1" applyAlignment="1">
      <alignment horizontal="center" vertical="center" wrapText="1"/>
    </xf>
    <xf numFmtId="0" fontId="4" fillId="0" borderId="0" xfId="0" applyFont="1" applyBorder="1" applyAlignment="1">
      <alignment horizontal="center" vertical="top" wrapText="1" shrinkToFit="1"/>
    </xf>
    <xf numFmtId="0" fontId="4" fillId="0" borderId="13" xfId="0" applyFont="1" applyFill="1" applyBorder="1" applyAlignment="1">
      <alignment horizontal="center" vertical="top" wrapText="1" shrinkToFit="1"/>
    </xf>
    <xf numFmtId="0" fontId="4" fillId="0" borderId="0" xfId="0" applyFont="1" applyFill="1" applyBorder="1" applyAlignment="1">
      <alignment horizontal="center" vertical="top" wrapText="1" shrinkToFit="1"/>
    </xf>
    <xf numFmtId="2" fontId="4" fillId="0" borderId="6" xfId="1" applyNumberFormat="1" applyFont="1" applyBorder="1" applyAlignment="1">
      <alignment horizontal="center" vertical="center" wrapText="1" shrinkToFit="1"/>
    </xf>
    <xf numFmtId="0" fontId="4" fillId="0" borderId="13" xfId="0" applyFont="1" applyFill="1" applyBorder="1" applyAlignment="1">
      <alignment vertical="center"/>
    </xf>
    <xf numFmtId="44" fontId="16" fillId="2" borderId="9" xfId="2" applyFont="1" applyFill="1" applyBorder="1" applyAlignment="1">
      <alignment horizontal="center" vertical="center"/>
    </xf>
    <xf numFmtId="44" fontId="16" fillId="2" borderId="11" xfId="2" applyFont="1" applyFill="1" applyBorder="1" applyAlignment="1">
      <alignment horizontal="center" vertical="center"/>
    </xf>
    <xf numFmtId="44" fontId="12" fillId="0" borderId="9" xfId="2" applyFont="1" applyBorder="1" applyAlignment="1">
      <alignment horizontal="center" vertical="center"/>
    </xf>
    <xf numFmtId="44" fontId="12" fillId="0" borderId="11" xfId="2" applyFont="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1" xfId="0" applyFont="1" applyFill="1" applyBorder="1" applyAlignment="1">
      <alignment horizontal="center" vertical="center"/>
    </xf>
    <xf numFmtId="2" fontId="4" fillId="0" borderId="5" xfId="0" applyNumberFormat="1" applyFont="1" applyBorder="1" applyAlignment="1">
      <alignment horizontal="center" vertical="center" wrapText="1"/>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center" vertical="top" wrapText="1" shrinkToFit="1"/>
    </xf>
    <xf numFmtId="0" fontId="8" fillId="0" borderId="8" xfId="0" applyFont="1" applyFill="1" applyBorder="1" applyAlignment="1">
      <alignment horizontal="left" vertical="center"/>
    </xf>
    <xf numFmtId="0" fontId="9" fillId="0" borderId="9" xfId="0" applyFont="1" applyFill="1" applyBorder="1" applyAlignment="1">
      <alignment horizontal="left" vertical="center"/>
    </xf>
    <xf numFmtId="44" fontId="3" fillId="0" borderId="9" xfId="0" applyNumberFormat="1" applyFont="1" applyFill="1" applyBorder="1" applyAlignment="1">
      <alignment horizontal="center" vertical="center" wrapText="1"/>
    </xf>
    <xf numFmtId="44" fontId="3" fillId="0" borderId="11" xfId="0" applyNumberFormat="1" applyFont="1" applyFill="1" applyBorder="1" applyAlignment="1">
      <alignment horizontal="center" vertical="center" wrapText="1"/>
    </xf>
    <xf numFmtId="0" fontId="1" fillId="0" borderId="6" xfId="0" applyFont="1" applyBorder="1" applyAlignment="1">
      <alignment horizontal="center" vertical="center" wrapText="1" shrinkToFit="1"/>
    </xf>
    <xf numFmtId="0" fontId="1" fillId="0" borderId="6" xfId="0" applyFont="1" applyBorder="1" applyAlignment="1">
      <alignment horizontal="center" vertical="center" wrapText="1"/>
    </xf>
    <xf numFmtId="0" fontId="12" fillId="0" borderId="8" xfId="0" applyFont="1" applyBorder="1" applyAlignment="1">
      <alignment horizontal="center" vertical="top" wrapText="1" shrinkToFit="1"/>
    </xf>
    <xf numFmtId="0" fontId="15" fillId="0" borderId="9" xfId="0" applyFont="1" applyBorder="1" applyAlignment="1">
      <alignment horizontal="center"/>
    </xf>
    <xf numFmtId="0" fontId="15" fillId="0" borderId="11" xfId="0" applyFont="1" applyBorder="1" applyAlignment="1">
      <alignment horizontal="center"/>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6" xfId="0" applyFont="1" applyBorder="1" applyAlignment="1">
      <alignment horizontal="center" vertical="center" shrinkToFit="1"/>
    </xf>
    <xf numFmtId="2" fontId="3" fillId="0" borderId="6" xfId="1" applyNumberFormat="1" applyFont="1" applyBorder="1" applyAlignment="1">
      <alignment horizontal="center" vertical="center" shrinkToFit="1"/>
    </xf>
  </cellXfs>
  <cellStyles count="3">
    <cellStyle name="Migliaia" xfId="1" builtinId="3"/>
    <cellStyle name="Normale" xfId="0" builtinId="0"/>
    <cellStyle name="Valuta"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0"/>
  <sheetViews>
    <sheetView tabSelected="1" topLeftCell="A19" zoomScale="85" zoomScaleNormal="85" zoomScaleSheetLayoutView="70" workbookViewId="0">
      <pane ySplit="870" activePane="bottomLeft"/>
      <selection activeCell="K19" sqref="K1:O1048576"/>
      <selection pane="bottomLeft" activeCell="M7" sqref="M7"/>
    </sheetView>
  </sheetViews>
  <sheetFormatPr defaultRowHeight="12.75" x14ac:dyDescent="0.25"/>
  <cols>
    <col min="1" max="1" width="8.7109375" style="91" customWidth="1"/>
    <col min="2" max="2" width="90.7109375" style="78" customWidth="1"/>
    <col min="3" max="3" width="6.7109375" style="39" customWidth="1"/>
    <col min="4" max="6" width="7.7109375" style="60" customWidth="1"/>
    <col min="7" max="8" width="9.7109375" style="71" customWidth="1"/>
    <col min="9" max="9" width="10.7109375" style="24" customWidth="1"/>
    <col min="10" max="10" width="12.7109375" style="24" customWidth="1"/>
    <col min="11" max="16384" width="9.140625" style="23"/>
  </cols>
  <sheetData>
    <row r="1" spans="1:11" s="22" customFormat="1" ht="26.25" x14ac:dyDescent="0.25">
      <c r="A1" s="228" t="s">
        <v>340</v>
      </c>
      <c r="B1" s="229"/>
      <c r="C1" s="229"/>
      <c r="D1" s="229"/>
      <c r="E1" s="229"/>
      <c r="F1" s="229"/>
      <c r="G1" s="229"/>
      <c r="H1" s="229"/>
      <c r="I1" s="229"/>
      <c r="J1" s="230"/>
    </row>
    <row r="2" spans="1:11" x14ac:dyDescent="0.25">
      <c r="A2" s="223" t="s">
        <v>26</v>
      </c>
      <c r="B2" s="224" t="s">
        <v>0</v>
      </c>
      <c r="C2" s="129"/>
      <c r="D2" s="233" t="s">
        <v>6</v>
      </c>
      <c r="E2" s="233"/>
      <c r="F2" s="233"/>
      <c r="G2" s="232" t="s">
        <v>5</v>
      </c>
      <c r="H2" s="232"/>
      <c r="I2" s="231" t="s">
        <v>8</v>
      </c>
      <c r="J2" s="231"/>
    </row>
    <row r="3" spans="1:11" ht="25.5" x14ac:dyDescent="0.25">
      <c r="A3" s="223"/>
      <c r="B3" s="224"/>
      <c r="C3" s="141" t="s">
        <v>14</v>
      </c>
      <c r="D3" s="142" t="s">
        <v>206</v>
      </c>
      <c r="E3" s="143" t="s">
        <v>2</v>
      </c>
      <c r="F3" s="144" t="s">
        <v>207</v>
      </c>
      <c r="G3" s="145" t="s">
        <v>3</v>
      </c>
      <c r="H3" s="145" t="s">
        <v>4</v>
      </c>
      <c r="I3" s="146" t="s">
        <v>208</v>
      </c>
      <c r="J3" s="146" t="s">
        <v>1</v>
      </c>
    </row>
    <row r="4" spans="1:11" x14ac:dyDescent="0.25">
      <c r="A4" s="89"/>
      <c r="B4" s="73"/>
      <c r="C4" s="31"/>
      <c r="D4" s="40"/>
      <c r="E4" s="40"/>
      <c r="F4" s="40"/>
      <c r="G4" s="51"/>
      <c r="H4" s="51"/>
      <c r="I4" s="1"/>
      <c r="J4" s="1"/>
    </row>
    <row r="5" spans="1:11" ht="51" x14ac:dyDescent="0.25">
      <c r="A5" s="225" t="s">
        <v>255</v>
      </c>
      <c r="B5" s="226"/>
      <c r="C5" s="226"/>
      <c r="D5" s="226"/>
      <c r="E5" s="226"/>
      <c r="F5" s="226"/>
      <c r="G5" s="226"/>
      <c r="H5" s="226"/>
      <c r="I5" s="226"/>
      <c r="J5" s="227"/>
      <c r="K5" s="198" t="s">
        <v>234</v>
      </c>
    </row>
    <row r="6" spans="1:11" x14ac:dyDescent="0.25">
      <c r="A6" s="89"/>
      <c r="B6" s="73"/>
      <c r="C6" s="31"/>
      <c r="D6" s="40"/>
      <c r="E6" s="40"/>
      <c r="F6" s="40"/>
      <c r="G6" s="51"/>
      <c r="H6" s="51"/>
      <c r="I6" s="1"/>
      <c r="J6" s="1"/>
    </row>
    <row r="7" spans="1:11" ht="15.75" x14ac:dyDescent="0.25">
      <c r="A7" s="211" t="s">
        <v>100</v>
      </c>
      <c r="B7" s="212"/>
      <c r="C7" s="212"/>
      <c r="D7" s="212"/>
      <c r="E7" s="212"/>
      <c r="F7" s="212"/>
      <c r="G7" s="212"/>
      <c r="H7" s="212"/>
      <c r="I7" s="212"/>
      <c r="J7" s="213"/>
    </row>
    <row r="8" spans="1:11" s="134" customFormat="1" ht="15.75" x14ac:dyDescent="0.25">
      <c r="A8" s="133"/>
      <c r="B8" s="133"/>
      <c r="C8" s="133"/>
      <c r="D8" s="133"/>
      <c r="E8" s="133"/>
      <c r="F8" s="133"/>
      <c r="G8" s="133"/>
      <c r="H8" s="133"/>
      <c r="I8" s="133"/>
      <c r="J8" s="133"/>
    </row>
    <row r="9" spans="1:11" s="22" customFormat="1" x14ac:dyDescent="0.25">
      <c r="A9" s="89"/>
      <c r="B9" s="106" t="s">
        <v>101</v>
      </c>
      <c r="C9" s="186"/>
      <c r="D9" s="40"/>
      <c r="E9" s="40"/>
      <c r="F9" s="40"/>
      <c r="G9" s="51"/>
      <c r="H9" s="51"/>
      <c r="I9" s="1"/>
      <c r="J9" s="122"/>
    </row>
    <row r="10" spans="1:11" s="135" customFormat="1" ht="165.75" x14ac:dyDescent="0.25">
      <c r="A10" s="93" t="s">
        <v>59</v>
      </c>
      <c r="B10" s="96" t="s">
        <v>104</v>
      </c>
      <c r="C10" s="151" t="s">
        <v>11</v>
      </c>
      <c r="D10" s="41"/>
      <c r="E10" s="41"/>
      <c r="F10" s="41"/>
      <c r="G10" s="53"/>
      <c r="H10" s="53"/>
      <c r="I10" s="5"/>
      <c r="J10" s="123"/>
    </row>
    <row r="11" spans="1:11" s="135" customFormat="1" x14ac:dyDescent="0.25">
      <c r="A11" s="93"/>
      <c r="B11" s="75" t="s">
        <v>20</v>
      </c>
      <c r="C11" s="33"/>
      <c r="D11" s="42">
        <v>37</v>
      </c>
      <c r="E11" s="42">
        <v>26</v>
      </c>
      <c r="F11" s="42">
        <f>(0.8+4.4)/2</f>
        <v>2.6</v>
      </c>
      <c r="G11" s="59">
        <f>(D11*E11*F11)</f>
        <v>2501.2000000000003</v>
      </c>
      <c r="H11" s="59">
        <f>(G11)</f>
        <v>2501.2000000000003</v>
      </c>
      <c r="I11" s="2"/>
      <c r="J11" s="2"/>
    </row>
    <row r="12" spans="1:11" s="135" customFormat="1" ht="114.75" x14ac:dyDescent="0.25">
      <c r="A12" s="93" t="s">
        <v>34</v>
      </c>
      <c r="B12" s="96" t="s">
        <v>90</v>
      </c>
      <c r="C12" s="151" t="s">
        <v>11</v>
      </c>
      <c r="D12" s="41"/>
      <c r="E12" s="41"/>
      <c r="F12" s="41"/>
      <c r="G12" s="53"/>
      <c r="H12" s="53"/>
      <c r="I12" s="5"/>
      <c r="J12" s="123"/>
    </row>
    <row r="13" spans="1:11" s="135" customFormat="1" x14ac:dyDescent="0.25">
      <c r="A13" s="93"/>
      <c r="B13" s="75" t="s">
        <v>60</v>
      </c>
      <c r="C13" s="33">
        <v>2</v>
      </c>
      <c r="D13" s="42">
        <v>34.4</v>
      </c>
      <c r="E13" s="42">
        <v>1.7</v>
      </c>
      <c r="F13" s="42">
        <v>1.6</v>
      </c>
      <c r="G13" s="59">
        <f>(C13*D13*E13*F13)</f>
        <v>187.136</v>
      </c>
      <c r="H13" s="59"/>
      <c r="I13" s="2"/>
      <c r="J13" s="2"/>
    </row>
    <row r="14" spans="1:11" s="135" customFormat="1" x14ac:dyDescent="0.25">
      <c r="A14" s="93"/>
      <c r="B14" s="75"/>
      <c r="C14" s="33">
        <v>6</v>
      </c>
      <c r="D14" s="42">
        <v>20.6</v>
      </c>
      <c r="E14" s="42">
        <v>1.7</v>
      </c>
      <c r="F14" s="42">
        <v>1.6</v>
      </c>
      <c r="G14" s="59">
        <f>(C14*D14*E14*F14)</f>
        <v>336.19200000000001</v>
      </c>
      <c r="H14" s="59"/>
      <c r="I14" s="2"/>
      <c r="J14" s="2"/>
    </row>
    <row r="15" spans="1:11" s="135" customFormat="1" x14ac:dyDescent="0.25">
      <c r="A15" s="93"/>
      <c r="B15" s="75" t="s">
        <v>61</v>
      </c>
      <c r="C15" s="33">
        <v>1</v>
      </c>
      <c r="D15" s="42">
        <v>36.51</v>
      </c>
      <c r="E15" s="42">
        <v>1.7</v>
      </c>
      <c r="F15" s="42">
        <v>0.5</v>
      </c>
      <c r="G15" s="59">
        <f t="shared" ref="G15:G17" si="0">(C15*D15*E15*F15)</f>
        <v>31.033499999999997</v>
      </c>
      <c r="H15" s="59"/>
      <c r="I15" s="2"/>
      <c r="J15" s="2"/>
    </row>
    <row r="16" spans="1:11" s="135" customFormat="1" x14ac:dyDescent="0.25">
      <c r="A16" s="93"/>
      <c r="B16" s="75"/>
      <c r="C16" s="33">
        <v>1</v>
      </c>
      <c r="D16" s="42">
        <v>5.6</v>
      </c>
      <c r="E16" s="42">
        <v>1.7</v>
      </c>
      <c r="F16" s="42">
        <v>0.5</v>
      </c>
      <c r="G16" s="59">
        <f t="shared" si="0"/>
        <v>4.76</v>
      </c>
      <c r="H16" s="59"/>
      <c r="I16" s="2"/>
      <c r="J16" s="2"/>
    </row>
    <row r="17" spans="1:10" s="135" customFormat="1" x14ac:dyDescent="0.25">
      <c r="A17" s="93"/>
      <c r="B17" s="75"/>
      <c r="C17" s="33">
        <v>1</v>
      </c>
      <c r="D17" s="42">
        <v>11</v>
      </c>
      <c r="E17" s="42">
        <v>1.7</v>
      </c>
      <c r="F17" s="42">
        <v>0.5</v>
      </c>
      <c r="G17" s="59">
        <f t="shared" si="0"/>
        <v>9.35</v>
      </c>
      <c r="H17" s="59"/>
      <c r="I17" s="2"/>
      <c r="J17" s="2"/>
    </row>
    <row r="18" spans="1:10" s="135" customFormat="1" x14ac:dyDescent="0.25">
      <c r="A18" s="93"/>
      <c r="B18" s="75" t="s">
        <v>16</v>
      </c>
      <c r="C18" s="33"/>
      <c r="D18" s="42"/>
      <c r="E18" s="42"/>
      <c r="F18" s="42"/>
      <c r="G18" s="59">
        <v>88</v>
      </c>
      <c r="H18" s="59"/>
      <c r="I18" s="2"/>
      <c r="J18" s="2"/>
    </row>
    <row r="19" spans="1:10" s="135" customFormat="1" x14ac:dyDescent="0.25">
      <c r="A19" s="93"/>
      <c r="B19" s="75"/>
      <c r="C19" s="33"/>
      <c r="D19" s="42"/>
      <c r="E19" s="42"/>
      <c r="F19" s="42"/>
      <c r="G19" s="59">
        <f>SUM(G13:G18)</f>
        <v>656.47149999999999</v>
      </c>
      <c r="H19" s="59">
        <f>(G19)</f>
        <v>656.47149999999999</v>
      </c>
      <c r="I19" s="2"/>
      <c r="J19" s="2"/>
    </row>
    <row r="20" spans="1:10" s="6" customFormat="1" x14ac:dyDescent="0.25">
      <c r="A20" s="93"/>
      <c r="B20" s="96"/>
      <c r="C20" s="151"/>
      <c r="D20" s="41"/>
      <c r="E20" s="41"/>
      <c r="F20" s="41"/>
      <c r="G20" s="53"/>
      <c r="H20" s="53"/>
      <c r="I20" s="5"/>
      <c r="J20" s="123"/>
    </row>
    <row r="21" spans="1:10" s="6" customFormat="1" x14ac:dyDescent="0.25">
      <c r="A21" s="93"/>
      <c r="B21" s="107" t="s">
        <v>102</v>
      </c>
      <c r="C21" s="151"/>
      <c r="D21" s="41"/>
      <c r="E21" s="41"/>
      <c r="F21" s="41"/>
      <c r="G21" s="53"/>
      <c r="H21" s="53"/>
      <c r="I21" s="5"/>
      <c r="J21" s="123"/>
    </row>
    <row r="22" spans="1:10" s="6" customFormat="1" ht="51" x14ac:dyDescent="0.25">
      <c r="A22" s="93" t="s">
        <v>37</v>
      </c>
      <c r="B22" s="96" t="s">
        <v>315</v>
      </c>
      <c r="C22" s="151" t="s">
        <v>11</v>
      </c>
      <c r="D22" s="41"/>
      <c r="E22" s="41"/>
      <c r="F22" s="41"/>
      <c r="G22" s="53"/>
      <c r="H22" s="53"/>
      <c r="I22" s="5"/>
      <c r="J22" s="123"/>
    </row>
    <row r="23" spans="1:10" s="6" customFormat="1" x14ac:dyDescent="0.25">
      <c r="A23" s="93"/>
      <c r="B23" s="75" t="s">
        <v>62</v>
      </c>
      <c r="C23" s="33"/>
      <c r="D23" s="42">
        <v>54.85</v>
      </c>
      <c r="E23" s="42">
        <v>1.5</v>
      </c>
      <c r="F23" s="42">
        <v>2.9</v>
      </c>
      <c r="G23" s="59">
        <f>D23*E23*F23</f>
        <v>238.5975</v>
      </c>
      <c r="H23" s="59">
        <f>G23</f>
        <v>238.5975</v>
      </c>
      <c r="I23" s="2"/>
      <c r="J23" s="2"/>
    </row>
    <row r="24" spans="1:10" s="6" customFormat="1" x14ac:dyDescent="0.25">
      <c r="A24" s="93"/>
      <c r="B24" s="96"/>
      <c r="C24" s="151"/>
      <c r="D24" s="41"/>
      <c r="E24" s="41"/>
      <c r="F24" s="41"/>
      <c r="G24" s="53"/>
      <c r="H24" s="53"/>
      <c r="I24" s="5"/>
      <c r="J24" s="123"/>
    </row>
    <row r="25" spans="1:10" s="6" customFormat="1" x14ac:dyDescent="0.25">
      <c r="A25" s="93"/>
      <c r="B25" s="96" t="s">
        <v>182</v>
      </c>
      <c r="C25" s="132"/>
      <c r="D25" s="41"/>
      <c r="E25" s="41"/>
      <c r="F25" s="41"/>
      <c r="G25" s="53"/>
      <c r="H25" s="53"/>
      <c r="I25" s="5"/>
      <c r="J25" s="123"/>
    </row>
    <row r="26" spans="1:10" s="6" customFormat="1" ht="38.25" x14ac:dyDescent="0.25">
      <c r="A26" s="93" t="s">
        <v>39</v>
      </c>
      <c r="B26" s="96" t="s">
        <v>40</v>
      </c>
      <c r="C26" s="132" t="s">
        <v>11</v>
      </c>
      <c r="D26" s="41"/>
      <c r="E26" s="41"/>
      <c r="F26" s="41"/>
      <c r="G26" s="53"/>
      <c r="H26" s="53"/>
      <c r="I26" s="5"/>
      <c r="J26" s="123"/>
    </row>
    <row r="27" spans="1:10" s="6" customFormat="1" x14ac:dyDescent="0.25">
      <c r="A27" s="93"/>
      <c r="B27" s="75" t="s">
        <v>62</v>
      </c>
      <c r="C27" s="4"/>
      <c r="D27" s="42">
        <v>54.85</v>
      </c>
      <c r="E27" s="42">
        <v>1</v>
      </c>
      <c r="F27" s="42">
        <v>1</v>
      </c>
      <c r="G27" s="59">
        <f>(D27*E27*F27)</f>
        <v>54.85</v>
      </c>
      <c r="H27" s="59"/>
      <c r="I27" s="2"/>
      <c r="J27" s="2"/>
    </row>
    <row r="28" spans="1:10" s="6" customFormat="1" x14ac:dyDescent="0.25">
      <c r="A28" s="93"/>
      <c r="B28" s="82"/>
      <c r="C28" s="4"/>
      <c r="D28" s="42"/>
      <c r="E28" s="42"/>
      <c r="F28" s="42"/>
      <c r="G28" s="59">
        <f>SUM(G27:G27)</f>
        <v>54.85</v>
      </c>
      <c r="H28" s="59">
        <f>(G28)</f>
        <v>54.85</v>
      </c>
      <c r="I28" s="2"/>
      <c r="J28" s="2"/>
    </row>
    <row r="29" spans="1:10" s="6" customFormat="1" x14ac:dyDescent="0.25">
      <c r="A29" s="93"/>
      <c r="B29" s="85"/>
      <c r="C29" s="7"/>
      <c r="D29" s="41"/>
      <c r="E29" s="41"/>
      <c r="F29" s="41"/>
      <c r="G29" s="53"/>
      <c r="H29" s="53"/>
      <c r="I29" s="5"/>
      <c r="J29" s="5"/>
    </row>
    <row r="30" spans="1:10" s="6" customFormat="1" x14ac:dyDescent="0.25">
      <c r="A30" s="93"/>
      <c r="B30" s="85"/>
      <c r="C30" s="7"/>
      <c r="D30" s="41"/>
      <c r="E30" s="41"/>
      <c r="F30" s="41"/>
      <c r="G30" s="53"/>
      <c r="H30" s="53"/>
      <c r="I30" s="5"/>
      <c r="J30" s="5"/>
    </row>
    <row r="31" spans="1:10" s="6" customFormat="1" ht="15.75" x14ac:dyDescent="0.25">
      <c r="A31" s="138"/>
      <c r="B31" s="139" t="s">
        <v>21</v>
      </c>
      <c r="C31" s="139"/>
      <c r="D31" s="139"/>
      <c r="E31" s="139"/>
      <c r="F31" s="139"/>
      <c r="G31" s="139"/>
      <c r="H31" s="139"/>
      <c r="I31" s="209">
        <f>SUM(J8:J28)</f>
        <v>0</v>
      </c>
      <c r="J31" s="210"/>
    </row>
    <row r="32" spans="1:10" s="6" customFormat="1" x14ac:dyDescent="0.25">
      <c r="A32" s="93"/>
      <c r="B32" s="136"/>
      <c r="C32" s="136"/>
      <c r="D32" s="136"/>
      <c r="E32" s="136"/>
      <c r="F32" s="136"/>
      <c r="G32" s="136"/>
      <c r="H32" s="136"/>
      <c r="I32" s="5"/>
      <c r="J32" s="124"/>
    </row>
    <row r="33" spans="1:10" s="6" customFormat="1" x14ac:dyDescent="0.25">
      <c r="A33" s="93"/>
      <c r="B33" s="136"/>
      <c r="C33" s="136"/>
      <c r="D33" s="136"/>
      <c r="E33" s="136"/>
      <c r="F33" s="136"/>
      <c r="G33" s="136"/>
      <c r="H33" s="136"/>
      <c r="I33" s="5"/>
      <c r="J33" s="124"/>
    </row>
    <row r="34" spans="1:10" s="6" customFormat="1" x14ac:dyDescent="0.25">
      <c r="A34" s="93"/>
      <c r="B34" s="77"/>
      <c r="C34" s="34"/>
      <c r="D34" s="46"/>
      <c r="E34" s="46"/>
      <c r="F34" s="46"/>
      <c r="G34" s="46"/>
      <c r="H34" s="46"/>
      <c r="I34" s="5"/>
      <c r="J34" s="123"/>
    </row>
    <row r="35" spans="1:10" ht="15.75" x14ac:dyDescent="0.25">
      <c r="A35" s="211" t="s">
        <v>103</v>
      </c>
      <c r="B35" s="212"/>
      <c r="C35" s="212"/>
      <c r="D35" s="212"/>
      <c r="E35" s="212"/>
      <c r="F35" s="212"/>
      <c r="G35" s="212"/>
      <c r="H35" s="212"/>
      <c r="I35" s="212"/>
      <c r="J35" s="213"/>
    </row>
    <row r="36" spans="1:10" s="6" customFormat="1" x14ac:dyDescent="0.25">
      <c r="A36" s="93"/>
      <c r="B36" s="136"/>
      <c r="C36" s="136"/>
      <c r="D36" s="136"/>
      <c r="E36" s="136"/>
      <c r="F36" s="136"/>
      <c r="G36" s="136"/>
      <c r="H36" s="136"/>
      <c r="I36" s="5"/>
      <c r="J36" s="124"/>
    </row>
    <row r="37" spans="1:10" s="135" customFormat="1" x14ac:dyDescent="0.25">
      <c r="A37" s="93"/>
      <c r="B37" s="76" t="s">
        <v>183</v>
      </c>
      <c r="C37" s="149"/>
      <c r="D37" s="43"/>
      <c r="E37" s="43"/>
      <c r="F37" s="43"/>
      <c r="G37" s="61"/>
      <c r="H37" s="61"/>
      <c r="I37" s="147"/>
      <c r="J37" s="148"/>
    </row>
    <row r="38" spans="1:10" s="22" customFormat="1" ht="102" x14ac:dyDescent="0.25">
      <c r="A38" s="93" t="s">
        <v>35</v>
      </c>
      <c r="B38" s="100" t="s">
        <v>269</v>
      </c>
      <c r="C38" s="151" t="s">
        <v>11</v>
      </c>
      <c r="D38" s="47"/>
      <c r="E38" s="47" t="s">
        <v>7</v>
      </c>
      <c r="F38" s="47"/>
      <c r="G38" s="53"/>
      <c r="H38" s="53"/>
      <c r="I38" s="5"/>
      <c r="J38" s="123"/>
    </row>
    <row r="39" spans="1:10" s="22" customFormat="1" x14ac:dyDescent="0.25">
      <c r="A39" s="93"/>
      <c r="B39" s="75" t="s">
        <v>27</v>
      </c>
      <c r="C39" s="4">
        <v>2</v>
      </c>
      <c r="D39" s="48">
        <v>39</v>
      </c>
      <c r="E39" s="49">
        <v>3.7</v>
      </c>
      <c r="F39" s="48"/>
      <c r="G39" s="59">
        <f>C39*D39*E39</f>
        <v>288.60000000000002</v>
      </c>
      <c r="H39" s="59"/>
      <c r="I39" s="2"/>
      <c r="J39" s="2"/>
    </row>
    <row r="40" spans="1:10" s="22" customFormat="1" x14ac:dyDescent="0.25">
      <c r="A40" s="93"/>
      <c r="B40" s="75"/>
      <c r="C40" s="4">
        <v>6</v>
      </c>
      <c r="D40" s="48">
        <v>24</v>
      </c>
      <c r="E40" s="49">
        <v>2.6</v>
      </c>
      <c r="F40" s="48"/>
      <c r="G40" s="59">
        <f t="shared" ref="G40" si="1">C40*D40*E40</f>
        <v>374.40000000000003</v>
      </c>
      <c r="H40" s="59"/>
      <c r="I40" s="2"/>
      <c r="J40" s="2"/>
    </row>
    <row r="41" spans="1:10" s="22" customFormat="1" x14ac:dyDescent="0.25">
      <c r="A41" s="93"/>
      <c r="B41" s="75" t="s">
        <v>49</v>
      </c>
      <c r="C41" s="4">
        <v>36.200000000000003</v>
      </c>
      <c r="D41" s="48">
        <v>1</v>
      </c>
      <c r="E41" s="49">
        <v>0.1</v>
      </c>
      <c r="F41" s="48"/>
      <c r="G41" s="59">
        <f>C41*D41*E41</f>
        <v>3.6200000000000006</v>
      </c>
      <c r="H41" s="59"/>
      <c r="I41" s="2"/>
      <c r="J41" s="2"/>
    </row>
    <row r="42" spans="1:10" s="22" customFormat="1" x14ac:dyDescent="0.25">
      <c r="A42" s="93"/>
      <c r="B42" s="75"/>
      <c r="C42" s="4"/>
      <c r="D42" s="48"/>
      <c r="E42" s="48"/>
      <c r="F42" s="48"/>
      <c r="G42" s="59">
        <f>SUM(G39:G41)</f>
        <v>666.62</v>
      </c>
      <c r="H42" s="59">
        <f>(G42)</f>
        <v>666.62</v>
      </c>
      <c r="I42" s="2"/>
      <c r="J42" s="2"/>
    </row>
    <row r="43" spans="1:10" s="22" customFormat="1" x14ac:dyDescent="0.25">
      <c r="A43" s="93"/>
      <c r="B43" s="96"/>
      <c r="C43" s="132"/>
      <c r="D43" s="47"/>
      <c r="E43" s="47"/>
      <c r="F43" s="47"/>
      <c r="G43" s="53"/>
      <c r="H43" s="53"/>
      <c r="I43" s="5"/>
      <c r="J43" s="123"/>
    </row>
    <row r="44" spans="1:10" s="22" customFormat="1" x14ac:dyDescent="0.25">
      <c r="A44" s="93"/>
      <c r="B44" s="96" t="s">
        <v>184</v>
      </c>
      <c r="C44" s="132"/>
      <c r="D44" s="47"/>
      <c r="E44" s="47"/>
      <c r="F44" s="47"/>
      <c r="G44" s="53"/>
      <c r="H44" s="53"/>
      <c r="I44" s="5"/>
      <c r="J44" s="123"/>
    </row>
    <row r="45" spans="1:10" s="22" customFormat="1" ht="191.25" x14ac:dyDescent="0.25">
      <c r="A45" s="93" t="s">
        <v>36</v>
      </c>
      <c r="B45" s="100" t="s">
        <v>270</v>
      </c>
      <c r="C45" s="151" t="s">
        <v>11</v>
      </c>
      <c r="D45" s="41"/>
      <c r="E45" s="41"/>
      <c r="F45" s="41" t="s">
        <v>7</v>
      </c>
      <c r="G45" s="53"/>
      <c r="H45" s="53"/>
      <c r="I45" s="5"/>
      <c r="J45" s="123"/>
    </row>
    <row r="46" spans="1:10" s="22" customFormat="1" x14ac:dyDescent="0.25">
      <c r="A46" s="93"/>
      <c r="B46" s="75" t="s">
        <v>27</v>
      </c>
      <c r="C46" s="4">
        <v>6</v>
      </c>
      <c r="D46" s="48">
        <v>21.3</v>
      </c>
      <c r="E46" s="49">
        <v>1.85</v>
      </c>
      <c r="F46" s="48"/>
      <c r="G46" s="59">
        <f>C46*D46*E46</f>
        <v>236.43000000000004</v>
      </c>
      <c r="H46" s="59"/>
      <c r="I46" s="2"/>
      <c r="J46" s="2"/>
    </row>
    <row r="47" spans="1:10" s="22" customFormat="1" x14ac:dyDescent="0.25">
      <c r="A47" s="93"/>
      <c r="B47" s="75"/>
      <c r="C47" s="4">
        <v>2</v>
      </c>
      <c r="D47" s="48">
        <v>34</v>
      </c>
      <c r="E47" s="49">
        <v>1.85</v>
      </c>
      <c r="F47" s="48"/>
      <c r="G47" s="59">
        <f t="shared" ref="G47" si="2">C47*D47*E47</f>
        <v>125.80000000000001</v>
      </c>
      <c r="H47" s="59"/>
      <c r="I47" s="2"/>
      <c r="J47" s="2"/>
    </row>
    <row r="48" spans="1:10" s="22" customFormat="1" x14ac:dyDescent="0.25">
      <c r="A48" s="93"/>
      <c r="B48" s="75" t="s">
        <v>28</v>
      </c>
      <c r="C48" s="4"/>
      <c r="D48" s="48">
        <v>672</v>
      </c>
      <c r="E48" s="49"/>
      <c r="F48" s="48">
        <v>0.2</v>
      </c>
      <c r="G48" s="59">
        <f>D48*F48</f>
        <v>134.4</v>
      </c>
      <c r="H48" s="59"/>
      <c r="I48" s="2"/>
      <c r="J48" s="2"/>
    </row>
    <row r="49" spans="1:10" s="22" customFormat="1" x14ac:dyDescent="0.25">
      <c r="A49" s="93"/>
      <c r="B49" s="75" t="s">
        <v>49</v>
      </c>
      <c r="C49" s="4"/>
      <c r="D49" s="49">
        <v>34.200000000000003</v>
      </c>
      <c r="E49" s="49">
        <v>1</v>
      </c>
      <c r="F49" s="49">
        <v>0.5</v>
      </c>
      <c r="G49" s="49">
        <f>D49*E49*F49</f>
        <v>17.100000000000001</v>
      </c>
      <c r="H49" s="59"/>
      <c r="I49" s="2"/>
      <c r="J49" s="2"/>
    </row>
    <row r="50" spans="1:10" s="22" customFormat="1" x14ac:dyDescent="0.25">
      <c r="A50" s="202"/>
      <c r="B50" s="75"/>
      <c r="C50" s="4"/>
      <c r="D50" s="49">
        <v>36</v>
      </c>
      <c r="E50" s="49">
        <v>1</v>
      </c>
      <c r="F50" s="49">
        <v>0.5</v>
      </c>
      <c r="G50" s="49">
        <f>D50*E50*F50</f>
        <v>18</v>
      </c>
      <c r="H50" s="59"/>
      <c r="I50" s="2"/>
      <c r="J50" s="2"/>
    </row>
    <row r="51" spans="1:10" s="22" customFormat="1" x14ac:dyDescent="0.25">
      <c r="A51" s="202"/>
      <c r="B51" s="75"/>
      <c r="C51" s="4"/>
      <c r="D51" s="49">
        <f>SUM(7.3+36.51+12.03)</f>
        <v>55.839999999999996</v>
      </c>
      <c r="E51" s="49">
        <v>1.76</v>
      </c>
      <c r="F51" s="49"/>
      <c r="G51" s="63">
        <f>D51*E51</f>
        <v>98.278399999999991</v>
      </c>
      <c r="H51" s="59"/>
      <c r="I51" s="2"/>
      <c r="J51" s="2"/>
    </row>
    <row r="52" spans="1:10" s="22" customFormat="1" x14ac:dyDescent="0.25">
      <c r="A52" s="93"/>
      <c r="B52" s="75"/>
      <c r="C52" s="4"/>
      <c r="D52" s="42"/>
      <c r="E52" s="42"/>
      <c r="F52" s="42"/>
      <c r="G52" s="59">
        <f>SUM(G46:G51)</f>
        <v>630.00840000000005</v>
      </c>
      <c r="H52" s="59">
        <f>(G52)</f>
        <v>630.00840000000005</v>
      </c>
      <c r="I52" s="2"/>
      <c r="J52" s="2"/>
    </row>
    <row r="53" spans="1:10" s="22" customFormat="1" x14ac:dyDescent="0.25">
      <c r="A53" s="93"/>
      <c r="B53" s="96"/>
      <c r="C53" s="132"/>
      <c r="D53" s="41"/>
      <c r="E53" s="41"/>
      <c r="F53" s="41"/>
      <c r="G53" s="53"/>
      <c r="H53" s="53"/>
      <c r="I53" s="5"/>
      <c r="J53" s="123"/>
    </row>
    <row r="54" spans="1:10" s="22" customFormat="1" x14ac:dyDescent="0.25">
      <c r="A54" s="93"/>
      <c r="B54" s="96" t="s">
        <v>185</v>
      </c>
      <c r="C54" s="132"/>
      <c r="D54" s="41"/>
      <c r="E54" s="41"/>
      <c r="F54" s="41"/>
      <c r="G54" s="53"/>
      <c r="H54" s="53"/>
      <c r="I54" s="5"/>
      <c r="J54" s="123"/>
    </row>
    <row r="55" spans="1:10" s="22" customFormat="1" ht="216.75" x14ac:dyDescent="0.25">
      <c r="A55" s="93" t="s">
        <v>38</v>
      </c>
      <c r="B55" s="100" t="s">
        <v>271</v>
      </c>
      <c r="C55" s="151" t="s">
        <v>11</v>
      </c>
      <c r="D55" s="41"/>
      <c r="E55" s="41"/>
      <c r="F55" s="41"/>
      <c r="G55" s="53"/>
      <c r="H55" s="53"/>
      <c r="I55" s="5"/>
      <c r="J55" s="123"/>
    </row>
    <row r="56" spans="1:10" s="22" customFormat="1" x14ac:dyDescent="0.25">
      <c r="A56" s="93"/>
      <c r="B56" s="75" t="s">
        <v>29</v>
      </c>
      <c r="C56" s="33">
        <v>6</v>
      </c>
      <c r="D56" s="42">
        <v>0.6</v>
      </c>
      <c r="E56" s="42">
        <v>0.8</v>
      </c>
      <c r="F56" s="42">
        <v>9.6999999999999993</v>
      </c>
      <c r="G56" s="59">
        <f>F56*E56*D56*C56</f>
        <v>27.936</v>
      </c>
      <c r="H56" s="59"/>
      <c r="I56" s="2"/>
      <c r="J56" s="2"/>
    </row>
    <row r="57" spans="1:10" s="22" customFormat="1" x14ac:dyDescent="0.25">
      <c r="A57" s="93"/>
      <c r="B57" s="75"/>
      <c r="C57" s="4">
        <v>6</v>
      </c>
      <c r="D57" s="42">
        <v>0.6</v>
      </c>
      <c r="E57" s="42">
        <v>0.8</v>
      </c>
      <c r="F57" s="42">
        <v>7.4</v>
      </c>
      <c r="G57" s="59">
        <f t="shared" ref="G57:G72" si="3">F57*E57*D57*C57</f>
        <v>21.312000000000005</v>
      </c>
      <c r="H57" s="59"/>
      <c r="I57" s="2"/>
      <c r="J57" s="2"/>
    </row>
    <row r="58" spans="1:10" s="22" customFormat="1" x14ac:dyDescent="0.25">
      <c r="A58" s="93"/>
      <c r="B58" s="75"/>
      <c r="C58" s="4">
        <v>2</v>
      </c>
      <c r="D58" s="42">
        <v>0.4</v>
      </c>
      <c r="E58" s="42">
        <v>0.4</v>
      </c>
      <c r="F58" s="42">
        <v>8.6999999999999993</v>
      </c>
      <c r="G58" s="59">
        <f t="shared" si="3"/>
        <v>2.7840000000000003</v>
      </c>
      <c r="H58" s="59"/>
      <c r="I58" s="2"/>
      <c r="J58" s="2"/>
    </row>
    <row r="59" spans="1:10" s="22" customFormat="1" x14ac:dyDescent="0.25">
      <c r="A59" s="93"/>
      <c r="B59" s="75"/>
      <c r="C59" s="4">
        <v>2</v>
      </c>
      <c r="D59" s="42">
        <v>0.4</v>
      </c>
      <c r="E59" s="42">
        <v>0.4</v>
      </c>
      <c r="F59" s="42">
        <v>7.9</v>
      </c>
      <c r="G59" s="59">
        <f t="shared" si="3"/>
        <v>2.5280000000000005</v>
      </c>
      <c r="H59" s="59"/>
      <c r="I59" s="2"/>
      <c r="J59" s="2"/>
    </row>
    <row r="60" spans="1:10" s="22" customFormat="1" x14ac:dyDescent="0.25">
      <c r="A60" s="93"/>
      <c r="B60" s="75" t="s">
        <v>30</v>
      </c>
      <c r="C60" s="4">
        <v>6</v>
      </c>
      <c r="D60" s="42">
        <v>23.3</v>
      </c>
      <c r="E60" s="42">
        <v>0.6</v>
      </c>
      <c r="F60" s="42">
        <v>2</v>
      </c>
      <c r="G60" s="59">
        <f t="shared" si="3"/>
        <v>167.76</v>
      </c>
      <c r="H60" s="59"/>
      <c r="I60" s="2"/>
      <c r="J60" s="2"/>
    </row>
    <row r="61" spans="1:10" s="22" customFormat="1" x14ac:dyDescent="0.25">
      <c r="A61" s="93"/>
      <c r="B61" s="75"/>
      <c r="C61" s="4">
        <v>10</v>
      </c>
      <c r="D61" s="42">
        <v>6</v>
      </c>
      <c r="E61" s="42">
        <v>0.4</v>
      </c>
      <c r="F61" s="42">
        <v>1</v>
      </c>
      <c r="G61" s="59">
        <f t="shared" si="3"/>
        <v>24.000000000000004</v>
      </c>
      <c r="H61" s="59"/>
      <c r="I61" s="2"/>
      <c r="J61" s="2"/>
    </row>
    <row r="62" spans="1:10" s="22" customFormat="1" x14ac:dyDescent="0.25">
      <c r="A62" s="93"/>
      <c r="B62" s="75" t="s">
        <v>50</v>
      </c>
      <c r="C62" s="4">
        <v>4</v>
      </c>
      <c r="D62" s="42">
        <v>0.3</v>
      </c>
      <c r="E62" s="42">
        <v>0.5</v>
      </c>
      <c r="F62" s="42">
        <v>3.3</v>
      </c>
      <c r="G62" s="59">
        <f t="shared" si="3"/>
        <v>1.9799999999999998</v>
      </c>
      <c r="H62" s="59"/>
      <c r="I62" s="2"/>
      <c r="J62" s="2"/>
    </row>
    <row r="63" spans="1:10" s="22" customFormat="1" x14ac:dyDescent="0.25">
      <c r="A63" s="93"/>
      <c r="B63" s="75"/>
      <c r="C63" s="4">
        <v>2</v>
      </c>
      <c r="D63" s="42">
        <v>0.3</v>
      </c>
      <c r="E63" s="42">
        <v>0.5</v>
      </c>
      <c r="F63" s="42">
        <v>2.58</v>
      </c>
      <c r="G63" s="59">
        <f t="shared" si="3"/>
        <v>0.77400000000000002</v>
      </c>
      <c r="H63" s="59"/>
      <c r="I63" s="2"/>
      <c r="J63" s="2"/>
    </row>
    <row r="64" spans="1:10" s="22" customFormat="1" x14ac:dyDescent="0.25">
      <c r="A64" s="93"/>
      <c r="B64" s="75"/>
      <c r="C64" s="4">
        <v>8</v>
      </c>
      <c r="D64" s="42">
        <v>0.3</v>
      </c>
      <c r="E64" s="42">
        <v>0.4</v>
      </c>
      <c r="F64" s="42">
        <v>3.3</v>
      </c>
      <c r="G64" s="59">
        <f t="shared" si="3"/>
        <v>3.1680000000000001</v>
      </c>
      <c r="H64" s="59"/>
      <c r="I64" s="2"/>
      <c r="J64" s="2"/>
    </row>
    <row r="65" spans="1:10" s="22" customFormat="1" x14ac:dyDescent="0.25">
      <c r="A65" s="93"/>
      <c r="B65" s="75"/>
      <c r="C65" s="4">
        <v>4</v>
      </c>
      <c r="D65" s="42">
        <v>0.3</v>
      </c>
      <c r="E65" s="42">
        <v>0.4</v>
      </c>
      <c r="F65" s="42">
        <v>2.58</v>
      </c>
      <c r="G65" s="59">
        <f t="shared" si="3"/>
        <v>1.2383999999999999</v>
      </c>
      <c r="H65" s="59"/>
      <c r="I65" s="2"/>
      <c r="J65" s="2"/>
    </row>
    <row r="66" spans="1:10" s="22" customFormat="1" x14ac:dyDescent="0.25">
      <c r="A66" s="93"/>
      <c r="B66" s="75" t="s">
        <v>51</v>
      </c>
      <c r="C66" s="4">
        <v>2</v>
      </c>
      <c r="D66" s="42">
        <v>6.35</v>
      </c>
      <c r="E66" s="42">
        <v>0.44</v>
      </c>
      <c r="F66" s="42">
        <v>0.42</v>
      </c>
      <c r="G66" s="59">
        <f t="shared" si="3"/>
        <v>2.3469599999999997</v>
      </c>
      <c r="H66" s="59"/>
      <c r="I66" s="2"/>
      <c r="J66" s="2"/>
    </row>
    <row r="67" spans="1:10" s="22" customFormat="1" x14ac:dyDescent="0.25">
      <c r="A67" s="93"/>
      <c r="B67" s="75"/>
      <c r="C67" s="4">
        <v>4</v>
      </c>
      <c r="D67" s="42">
        <v>6.35</v>
      </c>
      <c r="E67" s="42">
        <v>0.6</v>
      </c>
      <c r="F67" s="42">
        <v>0.42</v>
      </c>
      <c r="G67" s="59">
        <f t="shared" si="3"/>
        <v>6.4007999999999994</v>
      </c>
      <c r="H67" s="59"/>
      <c r="I67" s="2"/>
      <c r="J67" s="2"/>
    </row>
    <row r="68" spans="1:10" s="22" customFormat="1" x14ac:dyDescent="0.25">
      <c r="A68" s="93"/>
      <c r="B68" s="75"/>
      <c r="C68" s="4">
        <v>1</v>
      </c>
      <c r="D68" s="42">
        <v>32.4</v>
      </c>
      <c r="E68" s="42">
        <v>0.6</v>
      </c>
      <c r="F68" s="42">
        <v>0.42</v>
      </c>
      <c r="G68" s="59">
        <f t="shared" si="3"/>
        <v>8.1647999999999996</v>
      </c>
      <c r="H68" s="59"/>
      <c r="I68" s="2"/>
      <c r="J68" s="2"/>
    </row>
    <row r="69" spans="1:10" s="22" customFormat="1" x14ac:dyDescent="0.25">
      <c r="A69" s="93"/>
      <c r="B69" s="75"/>
      <c r="C69" s="4">
        <v>2</v>
      </c>
      <c r="D69" s="42">
        <v>32.4</v>
      </c>
      <c r="E69" s="42">
        <v>0.3</v>
      </c>
      <c r="F69" s="42">
        <v>0.42</v>
      </c>
      <c r="G69" s="59">
        <f t="shared" si="3"/>
        <v>8.1647999999999996</v>
      </c>
      <c r="H69" s="59"/>
      <c r="I69" s="2"/>
      <c r="J69" s="2"/>
    </row>
    <row r="70" spans="1:10" s="22" customFormat="1" x14ac:dyDescent="0.25">
      <c r="A70" s="93"/>
      <c r="B70" s="75" t="s">
        <v>52</v>
      </c>
      <c r="C70" s="4">
        <v>2</v>
      </c>
      <c r="D70" s="42">
        <v>7.5</v>
      </c>
      <c r="E70" s="42">
        <v>0.44</v>
      </c>
      <c r="F70" s="42">
        <v>0.33</v>
      </c>
      <c r="G70" s="59">
        <f t="shared" si="3"/>
        <v>2.1779999999999999</v>
      </c>
      <c r="H70" s="59"/>
      <c r="I70" s="2"/>
      <c r="J70" s="2"/>
    </row>
    <row r="71" spans="1:10" s="22" customFormat="1" x14ac:dyDescent="0.25">
      <c r="A71" s="93"/>
      <c r="B71" s="75"/>
      <c r="C71" s="4">
        <v>4</v>
      </c>
      <c r="D71" s="42">
        <v>7.5</v>
      </c>
      <c r="E71" s="42">
        <v>0.6</v>
      </c>
      <c r="F71" s="42">
        <v>0.33</v>
      </c>
      <c r="G71" s="59">
        <f t="shared" si="3"/>
        <v>5.94</v>
      </c>
      <c r="H71" s="59"/>
      <c r="I71" s="2"/>
      <c r="J71" s="2"/>
    </row>
    <row r="72" spans="1:10" s="22" customFormat="1" x14ac:dyDescent="0.25">
      <c r="A72" s="93"/>
      <c r="B72" s="75"/>
      <c r="C72" s="4">
        <v>4</v>
      </c>
      <c r="D72" s="42">
        <v>32.4</v>
      </c>
      <c r="E72" s="42">
        <v>0.3</v>
      </c>
      <c r="F72" s="42">
        <v>0.33</v>
      </c>
      <c r="G72" s="59">
        <f t="shared" si="3"/>
        <v>12.830400000000001</v>
      </c>
      <c r="H72" s="59"/>
      <c r="I72" s="2"/>
      <c r="J72" s="2"/>
    </row>
    <row r="73" spans="1:10" s="22" customFormat="1" x14ac:dyDescent="0.25">
      <c r="A73" s="93"/>
      <c r="B73" s="75" t="s">
        <v>53</v>
      </c>
      <c r="C73" s="4"/>
      <c r="D73" s="42">
        <v>49.93</v>
      </c>
      <c r="E73" s="42">
        <v>0.25</v>
      </c>
      <c r="F73" s="42">
        <v>0.33</v>
      </c>
      <c r="G73" s="59">
        <f>F73*E73*D73</f>
        <v>4.1192250000000001</v>
      </c>
      <c r="H73" s="59"/>
      <c r="I73" s="2"/>
      <c r="J73" s="2"/>
    </row>
    <row r="74" spans="1:10" s="22" customFormat="1" x14ac:dyDescent="0.25">
      <c r="A74" s="93"/>
      <c r="B74" s="75" t="s">
        <v>253</v>
      </c>
      <c r="C74" s="8"/>
      <c r="D74" s="27">
        <v>9</v>
      </c>
      <c r="E74" s="27">
        <v>1.6</v>
      </c>
      <c r="F74" s="27">
        <v>0.2</v>
      </c>
      <c r="G74" s="63">
        <f>D74*E74*F74</f>
        <v>2.8800000000000003</v>
      </c>
      <c r="H74" s="59"/>
      <c r="I74" s="2"/>
      <c r="J74" s="2"/>
    </row>
    <row r="75" spans="1:10" s="22" customFormat="1" x14ac:dyDescent="0.25">
      <c r="A75" s="202"/>
      <c r="B75" s="75"/>
      <c r="C75" s="8">
        <v>17</v>
      </c>
      <c r="D75" s="27"/>
      <c r="E75" s="27">
        <v>1.6</v>
      </c>
      <c r="F75" s="27">
        <v>0.03</v>
      </c>
      <c r="G75" s="63">
        <f>C75*E75*F75</f>
        <v>0.81600000000000006</v>
      </c>
      <c r="H75" s="59"/>
      <c r="I75" s="2"/>
      <c r="J75" s="2"/>
    </row>
    <row r="76" spans="1:10" s="22" customFormat="1" x14ac:dyDescent="0.25">
      <c r="A76" s="93"/>
      <c r="B76" s="75"/>
      <c r="C76" s="4"/>
      <c r="D76" s="42"/>
      <c r="E76" s="42"/>
      <c r="F76" s="42"/>
      <c r="G76" s="59">
        <f>SUM(G56:G74)</f>
        <v>306.50538500000005</v>
      </c>
      <c r="H76" s="59">
        <f>(G76)</f>
        <v>306.50538500000005</v>
      </c>
      <c r="I76" s="2"/>
      <c r="J76" s="2"/>
    </row>
    <row r="77" spans="1:10" s="22" customFormat="1" x14ac:dyDescent="0.25">
      <c r="A77" s="93"/>
      <c r="B77" s="96"/>
      <c r="C77" s="132"/>
      <c r="D77" s="41"/>
      <c r="E77" s="41"/>
      <c r="F77" s="41"/>
      <c r="G77" s="53"/>
      <c r="H77" s="53"/>
      <c r="I77" s="5"/>
      <c r="J77" s="123"/>
    </row>
    <row r="78" spans="1:10" s="22" customFormat="1" x14ac:dyDescent="0.25">
      <c r="A78" s="93"/>
      <c r="B78" s="96" t="s">
        <v>186</v>
      </c>
      <c r="C78" s="132"/>
      <c r="D78" s="41"/>
      <c r="E78" s="41"/>
      <c r="F78" s="41"/>
      <c r="G78" s="53"/>
      <c r="H78" s="53"/>
      <c r="I78" s="5"/>
      <c r="J78" s="123"/>
    </row>
    <row r="79" spans="1:10" s="22" customFormat="1" ht="51" x14ac:dyDescent="0.25">
      <c r="A79" s="93" t="s">
        <v>41</v>
      </c>
      <c r="B79" s="96" t="s">
        <v>316</v>
      </c>
      <c r="C79" s="152" t="s">
        <v>12</v>
      </c>
      <c r="D79" s="41"/>
      <c r="E79" s="41"/>
      <c r="F79" s="41"/>
      <c r="G79" s="53" t="s">
        <v>7</v>
      </c>
      <c r="H79" s="53"/>
      <c r="I79" s="5"/>
      <c r="J79" s="123"/>
    </row>
    <row r="80" spans="1:10" s="22" customFormat="1" x14ac:dyDescent="0.25">
      <c r="A80" s="93"/>
      <c r="B80" s="75" t="s">
        <v>54</v>
      </c>
      <c r="C80" s="4"/>
      <c r="D80" s="42">
        <v>486.63</v>
      </c>
      <c r="E80" s="42"/>
      <c r="F80" s="42">
        <v>120</v>
      </c>
      <c r="G80" s="59">
        <f>(D80*F80)</f>
        <v>58395.6</v>
      </c>
      <c r="H80" s="59"/>
      <c r="I80" s="2"/>
      <c r="J80" s="2"/>
    </row>
    <row r="81" spans="1:10" s="22" customFormat="1" x14ac:dyDescent="0.25">
      <c r="A81" s="93"/>
      <c r="B81" s="75" t="s">
        <v>55</v>
      </c>
      <c r="C81" s="4"/>
      <c r="D81" s="42">
        <v>237.15</v>
      </c>
      <c r="E81" s="42"/>
      <c r="F81" s="42">
        <v>200</v>
      </c>
      <c r="G81" s="59">
        <f>(D81*F81)</f>
        <v>47430</v>
      </c>
      <c r="H81" s="59"/>
      <c r="I81" s="2"/>
      <c r="J81" s="2"/>
    </row>
    <row r="82" spans="1:10" s="22" customFormat="1" x14ac:dyDescent="0.25">
      <c r="A82" s="93"/>
      <c r="B82" s="79" t="s">
        <v>56</v>
      </c>
      <c r="C82" s="8"/>
      <c r="D82" s="27">
        <f>SUM(G49:G50)</f>
        <v>35.1</v>
      </c>
      <c r="E82" s="27"/>
      <c r="F82" s="42">
        <v>120</v>
      </c>
      <c r="G82" s="59">
        <f>(D82*F82)</f>
        <v>4212</v>
      </c>
      <c r="H82" s="59"/>
      <c r="I82" s="2"/>
      <c r="J82" s="2"/>
    </row>
    <row r="83" spans="1:10" s="22" customFormat="1" x14ac:dyDescent="0.25">
      <c r="A83" s="93"/>
      <c r="B83" s="79" t="s">
        <v>57</v>
      </c>
      <c r="C83" s="8"/>
      <c r="D83" s="27">
        <f>SUM(G62:G73)</f>
        <v>57.305384999999987</v>
      </c>
      <c r="E83" s="27"/>
      <c r="F83" s="42">
        <v>200</v>
      </c>
      <c r="G83" s="59">
        <f>(D83*F83)</f>
        <v>11461.076999999997</v>
      </c>
      <c r="H83" s="59"/>
      <c r="I83" s="2"/>
      <c r="J83" s="2"/>
    </row>
    <row r="84" spans="1:10" s="22" customFormat="1" x14ac:dyDescent="0.25">
      <c r="A84" s="202"/>
      <c r="B84" s="79" t="s">
        <v>294</v>
      </c>
      <c r="C84" s="8"/>
      <c r="D84" s="27">
        <f>G51</f>
        <v>98.278399999999991</v>
      </c>
      <c r="E84" s="27"/>
      <c r="F84" s="42">
        <v>140</v>
      </c>
      <c r="G84" s="59">
        <f t="shared" ref="G84:G85" si="4">(D84*F84)</f>
        <v>13758.975999999999</v>
      </c>
      <c r="H84" s="59"/>
      <c r="I84" s="2"/>
      <c r="J84" s="2"/>
    </row>
    <row r="85" spans="1:10" s="22" customFormat="1" x14ac:dyDescent="0.25">
      <c r="A85" s="202"/>
      <c r="B85" s="79" t="s">
        <v>253</v>
      </c>
      <c r="C85" s="8"/>
      <c r="D85" s="27">
        <f>SUM(G74:G75)</f>
        <v>3.6960000000000006</v>
      </c>
      <c r="E85" s="27"/>
      <c r="F85" s="42">
        <v>100</v>
      </c>
      <c r="G85" s="59">
        <f t="shared" si="4"/>
        <v>369.60000000000008</v>
      </c>
      <c r="H85" s="59"/>
      <c r="I85" s="2"/>
      <c r="J85" s="2"/>
    </row>
    <row r="86" spans="1:10" s="22" customFormat="1" x14ac:dyDescent="0.25">
      <c r="A86" s="93"/>
      <c r="B86" s="82"/>
      <c r="C86" s="4"/>
      <c r="D86" s="42"/>
      <c r="E86" s="42"/>
      <c r="F86" s="42"/>
      <c r="G86" s="59">
        <f>SUM(G80:G85)</f>
        <v>135627.253</v>
      </c>
      <c r="H86" s="59">
        <f>(G86)</f>
        <v>135627.253</v>
      </c>
      <c r="I86" s="2"/>
      <c r="J86" s="2"/>
    </row>
    <row r="87" spans="1:10" s="22" customFormat="1" x14ac:dyDescent="0.25">
      <c r="A87" s="93"/>
      <c r="B87" s="99"/>
      <c r="C87" s="132"/>
      <c r="D87" s="41"/>
      <c r="E87" s="41"/>
      <c r="F87" s="41"/>
      <c r="G87" s="53"/>
      <c r="H87" s="53"/>
      <c r="I87" s="5"/>
      <c r="J87" s="123"/>
    </row>
    <row r="88" spans="1:10" s="22" customFormat="1" x14ac:dyDescent="0.25">
      <c r="A88" s="93"/>
      <c r="B88" s="96" t="s">
        <v>187</v>
      </c>
      <c r="C88" s="132"/>
      <c r="D88" s="41"/>
      <c r="E88" s="41"/>
      <c r="F88" s="41"/>
      <c r="G88" s="53"/>
      <c r="H88" s="53"/>
      <c r="I88" s="5"/>
      <c r="J88" s="123"/>
    </row>
    <row r="89" spans="1:10" s="22" customFormat="1" ht="408" x14ac:dyDescent="0.25">
      <c r="A89" s="93" t="s">
        <v>42</v>
      </c>
      <c r="B89" s="96" t="s">
        <v>174</v>
      </c>
      <c r="C89" s="132" t="s">
        <v>9</v>
      </c>
      <c r="D89" s="41"/>
      <c r="E89" s="41"/>
      <c r="F89" s="41"/>
      <c r="G89" s="53"/>
      <c r="H89" s="53"/>
      <c r="I89" s="5"/>
      <c r="J89" s="123"/>
    </row>
    <row r="90" spans="1:10" s="22" customFormat="1" x14ac:dyDescent="0.25">
      <c r="A90" s="93"/>
      <c r="B90" s="82" t="s">
        <v>13</v>
      </c>
      <c r="C90" s="4">
        <v>24</v>
      </c>
      <c r="D90" s="42">
        <v>10</v>
      </c>
      <c r="E90" s="42"/>
      <c r="F90" s="42"/>
      <c r="G90" s="59">
        <f>C90*D90</f>
        <v>240</v>
      </c>
      <c r="H90" s="59"/>
      <c r="I90" s="2"/>
      <c r="J90" s="2"/>
    </row>
    <row r="91" spans="1:10" s="22" customFormat="1" x14ac:dyDescent="0.25">
      <c r="A91" s="93"/>
      <c r="B91" s="82"/>
      <c r="C91" s="4"/>
      <c r="D91" s="42"/>
      <c r="E91" s="42"/>
      <c r="F91" s="42"/>
      <c r="G91" s="59">
        <f>SUM(G90:G90)</f>
        <v>240</v>
      </c>
      <c r="H91" s="59">
        <f>G91</f>
        <v>240</v>
      </c>
      <c r="I91" s="2"/>
      <c r="J91" s="2"/>
    </row>
    <row r="92" spans="1:10" x14ac:dyDescent="0.25">
      <c r="A92" s="93"/>
      <c r="B92" s="99"/>
      <c r="C92" s="132"/>
      <c r="D92" s="41"/>
      <c r="E92" s="41"/>
      <c r="F92" s="41"/>
      <c r="G92" s="53"/>
      <c r="H92" s="53"/>
      <c r="I92" s="5"/>
      <c r="J92" s="123"/>
    </row>
    <row r="93" spans="1:10" x14ac:dyDescent="0.25">
      <c r="A93" s="93"/>
      <c r="B93" s="96" t="s">
        <v>188</v>
      </c>
      <c r="C93" s="132"/>
      <c r="D93" s="41"/>
      <c r="E93" s="41"/>
      <c r="F93" s="41"/>
      <c r="G93" s="53"/>
      <c r="H93" s="53"/>
      <c r="I93" s="5"/>
      <c r="J93" s="123"/>
    </row>
    <row r="94" spans="1:10" ht="114.75" x14ac:dyDescent="0.25">
      <c r="A94" s="93" t="s">
        <v>43</v>
      </c>
      <c r="B94" s="100" t="s">
        <v>175</v>
      </c>
      <c r="C94" s="132"/>
      <c r="D94" s="41"/>
      <c r="E94" s="41"/>
      <c r="F94" s="41"/>
      <c r="G94" s="53"/>
      <c r="H94" s="53"/>
      <c r="I94" s="5"/>
      <c r="J94" s="123"/>
    </row>
    <row r="95" spans="1:10" x14ac:dyDescent="0.25">
      <c r="A95" s="93"/>
      <c r="B95" s="79"/>
      <c r="C95" s="4">
        <v>24</v>
      </c>
      <c r="D95" s="42">
        <v>10</v>
      </c>
      <c r="E95" s="42"/>
      <c r="F95" s="42">
        <v>37</v>
      </c>
      <c r="G95" s="59"/>
      <c r="H95" s="59">
        <f>C95*D95*F95</f>
        <v>8880</v>
      </c>
      <c r="I95" s="2"/>
      <c r="J95" s="2"/>
    </row>
    <row r="96" spans="1:10" x14ac:dyDescent="0.25">
      <c r="A96" s="93"/>
      <c r="B96" s="82"/>
      <c r="C96" s="4"/>
      <c r="D96" s="42"/>
      <c r="E96" s="42"/>
      <c r="F96" s="42"/>
      <c r="G96" s="59"/>
      <c r="H96" s="59">
        <f>H95</f>
        <v>8880</v>
      </c>
      <c r="I96" s="2"/>
      <c r="J96" s="2"/>
    </row>
    <row r="97" spans="1:10" x14ac:dyDescent="0.25">
      <c r="A97" s="93"/>
      <c r="B97" s="99"/>
      <c r="C97" s="132"/>
      <c r="D97" s="41"/>
      <c r="E97" s="41"/>
      <c r="F97" s="41"/>
      <c r="G97" s="53"/>
      <c r="H97" s="53"/>
      <c r="I97" s="5"/>
      <c r="J97" s="123"/>
    </row>
    <row r="98" spans="1:10" x14ac:dyDescent="0.25">
      <c r="A98" s="93"/>
      <c r="B98" s="96" t="s">
        <v>189</v>
      </c>
      <c r="C98" s="132"/>
      <c r="D98" s="41"/>
      <c r="E98" s="41"/>
      <c r="F98" s="41"/>
      <c r="G98" s="53"/>
      <c r="H98" s="53"/>
      <c r="I98" s="5"/>
      <c r="J98" s="123"/>
    </row>
    <row r="99" spans="1:10" ht="63.75" x14ac:dyDescent="0.25">
      <c r="A99" s="93" t="s">
        <v>44</v>
      </c>
      <c r="B99" s="96" t="s">
        <v>81</v>
      </c>
      <c r="C99" s="132" t="s">
        <v>10</v>
      </c>
      <c r="D99" s="41"/>
      <c r="E99" s="41"/>
      <c r="F99" s="41"/>
      <c r="G99" s="53"/>
      <c r="H99" s="53"/>
      <c r="I99" s="5"/>
      <c r="J99" s="123"/>
    </row>
    <row r="100" spans="1:10" x14ac:dyDescent="0.25">
      <c r="A100" s="93" t="s">
        <v>45</v>
      </c>
      <c r="B100" s="82" t="s">
        <v>31</v>
      </c>
      <c r="C100" s="4">
        <v>5</v>
      </c>
      <c r="D100" s="42">
        <v>53.7</v>
      </c>
      <c r="E100" s="42"/>
      <c r="F100" s="42">
        <v>1</v>
      </c>
      <c r="G100" s="59">
        <f>F100*D100*C100</f>
        <v>268.5</v>
      </c>
      <c r="H100" s="59"/>
      <c r="I100" s="2"/>
      <c r="J100" s="2"/>
    </row>
    <row r="101" spans="1:10" x14ac:dyDescent="0.25">
      <c r="A101" s="93" t="s">
        <v>45</v>
      </c>
      <c r="B101" s="82" t="s">
        <v>31</v>
      </c>
      <c r="C101" s="4">
        <v>2</v>
      </c>
      <c r="D101" s="42">
        <v>33.700000000000003</v>
      </c>
      <c r="E101" s="42"/>
      <c r="F101" s="42">
        <v>1</v>
      </c>
      <c r="G101" s="59">
        <f t="shared" ref="G101:G114" si="5">F101*D101*C101</f>
        <v>67.400000000000006</v>
      </c>
      <c r="H101" s="59"/>
      <c r="I101" s="2"/>
      <c r="J101" s="2"/>
    </row>
    <row r="102" spans="1:10" x14ac:dyDescent="0.25">
      <c r="A102" s="93" t="s">
        <v>45</v>
      </c>
      <c r="B102" s="82" t="s">
        <v>31</v>
      </c>
      <c r="C102" s="4">
        <v>2</v>
      </c>
      <c r="D102" s="42">
        <v>23.3</v>
      </c>
      <c r="E102" s="42"/>
      <c r="F102" s="42">
        <v>1</v>
      </c>
      <c r="G102" s="59">
        <f t="shared" si="5"/>
        <v>46.6</v>
      </c>
      <c r="H102" s="59"/>
      <c r="I102" s="2"/>
      <c r="J102" s="2"/>
    </row>
    <row r="103" spans="1:10" x14ac:dyDescent="0.25">
      <c r="A103" s="93"/>
      <c r="B103" s="82"/>
      <c r="C103" s="4"/>
      <c r="D103" s="42"/>
      <c r="E103" s="42"/>
      <c r="F103" s="42"/>
      <c r="G103" s="59">
        <f>SUM(G100:G102)</f>
        <v>382.5</v>
      </c>
      <c r="H103" s="59">
        <f>G103</f>
        <v>382.5</v>
      </c>
      <c r="I103" s="2"/>
      <c r="J103" s="2"/>
    </row>
    <row r="104" spans="1:10" x14ac:dyDescent="0.25">
      <c r="A104" s="93" t="s">
        <v>46</v>
      </c>
      <c r="B104" s="82" t="s">
        <v>29</v>
      </c>
      <c r="C104" s="4">
        <v>6</v>
      </c>
      <c r="D104" s="42">
        <v>2.8</v>
      </c>
      <c r="E104" s="42"/>
      <c r="F104" s="42">
        <v>9.6999999999999993</v>
      </c>
      <c r="G104" s="59">
        <f t="shared" si="5"/>
        <v>162.95999999999998</v>
      </c>
      <c r="H104" s="59"/>
      <c r="I104" s="2"/>
      <c r="J104" s="2"/>
    </row>
    <row r="105" spans="1:10" x14ac:dyDescent="0.25">
      <c r="A105" s="93" t="s">
        <v>46</v>
      </c>
      <c r="B105" s="82" t="s">
        <v>29</v>
      </c>
      <c r="C105" s="4">
        <v>6</v>
      </c>
      <c r="D105" s="42">
        <v>2.8</v>
      </c>
      <c r="E105" s="42"/>
      <c r="F105" s="42">
        <v>7.4</v>
      </c>
      <c r="G105" s="59">
        <f t="shared" si="5"/>
        <v>124.32</v>
      </c>
      <c r="H105" s="59"/>
      <c r="I105" s="2"/>
      <c r="J105" s="2"/>
    </row>
    <row r="106" spans="1:10" x14ac:dyDescent="0.25">
      <c r="A106" s="93" t="s">
        <v>46</v>
      </c>
      <c r="B106" s="82" t="s">
        <v>29</v>
      </c>
      <c r="C106" s="4">
        <v>2</v>
      </c>
      <c r="D106" s="42">
        <v>1.6</v>
      </c>
      <c r="E106" s="42"/>
      <c r="F106" s="42">
        <v>8.6999999999999993</v>
      </c>
      <c r="G106" s="59">
        <f t="shared" si="5"/>
        <v>27.84</v>
      </c>
      <c r="H106" s="59"/>
      <c r="I106" s="2"/>
      <c r="J106" s="2"/>
    </row>
    <row r="107" spans="1:10" x14ac:dyDescent="0.25">
      <c r="A107" s="93" t="s">
        <v>46</v>
      </c>
      <c r="B107" s="82" t="s">
        <v>29</v>
      </c>
      <c r="C107" s="4">
        <v>2</v>
      </c>
      <c r="D107" s="42">
        <v>1.6</v>
      </c>
      <c r="E107" s="42"/>
      <c r="F107" s="42">
        <v>7.9</v>
      </c>
      <c r="G107" s="59">
        <f t="shared" si="5"/>
        <v>25.28</v>
      </c>
      <c r="H107" s="59"/>
      <c r="I107" s="2"/>
      <c r="J107" s="2"/>
    </row>
    <row r="108" spans="1:10" x14ac:dyDescent="0.25">
      <c r="A108" s="93" t="s">
        <v>46</v>
      </c>
      <c r="B108" s="82" t="s">
        <v>30</v>
      </c>
      <c r="C108" s="4">
        <v>6</v>
      </c>
      <c r="D108" s="42">
        <v>23.3</v>
      </c>
      <c r="E108" s="42"/>
      <c r="F108" s="42">
        <v>4</v>
      </c>
      <c r="G108" s="59">
        <f t="shared" si="5"/>
        <v>559.20000000000005</v>
      </c>
      <c r="H108" s="59"/>
      <c r="I108" s="2"/>
      <c r="J108" s="2"/>
    </row>
    <row r="109" spans="1:10" x14ac:dyDescent="0.25">
      <c r="A109" s="93" t="s">
        <v>46</v>
      </c>
      <c r="B109" s="82" t="s">
        <v>30</v>
      </c>
      <c r="C109" s="4">
        <v>10</v>
      </c>
      <c r="D109" s="42">
        <v>6</v>
      </c>
      <c r="E109" s="42"/>
      <c r="F109" s="42">
        <v>2.1</v>
      </c>
      <c r="G109" s="59">
        <f t="shared" si="5"/>
        <v>126.00000000000001</v>
      </c>
      <c r="H109" s="59"/>
      <c r="I109" s="2"/>
      <c r="J109" s="2"/>
    </row>
    <row r="110" spans="1:10" x14ac:dyDescent="0.25">
      <c r="A110" s="93" t="s">
        <v>46</v>
      </c>
      <c r="B110" s="82" t="s">
        <v>50</v>
      </c>
      <c r="C110" s="4">
        <v>4</v>
      </c>
      <c r="D110" s="42">
        <v>1.6</v>
      </c>
      <c r="E110" s="42"/>
      <c r="F110" s="42">
        <v>3.3</v>
      </c>
      <c r="G110" s="59">
        <f t="shared" si="5"/>
        <v>21.12</v>
      </c>
      <c r="H110" s="59"/>
      <c r="I110" s="2"/>
      <c r="J110" s="2"/>
    </row>
    <row r="111" spans="1:10" x14ac:dyDescent="0.25">
      <c r="A111" s="93"/>
      <c r="B111" s="82"/>
      <c r="C111" s="4">
        <v>2</v>
      </c>
      <c r="D111" s="42">
        <v>1.6</v>
      </c>
      <c r="E111" s="42"/>
      <c r="F111" s="42">
        <v>2.58</v>
      </c>
      <c r="G111" s="59">
        <f t="shared" si="5"/>
        <v>8.2560000000000002</v>
      </c>
      <c r="H111" s="59"/>
      <c r="I111" s="2"/>
      <c r="J111" s="2"/>
    </row>
    <row r="112" spans="1:10" x14ac:dyDescent="0.25">
      <c r="A112" s="93"/>
      <c r="B112" s="82"/>
      <c r="C112" s="4">
        <v>8</v>
      </c>
      <c r="D112" s="42">
        <v>1.4</v>
      </c>
      <c r="E112" s="42"/>
      <c r="F112" s="42">
        <v>3.3</v>
      </c>
      <c r="G112" s="59">
        <f t="shared" si="5"/>
        <v>36.959999999999994</v>
      </c>
      <c r="H112" s="59"/>
      <c r="I112" s="2"/>
      <c r="J112" s="2"/>
    </row>
    <row r="113" spans="1:10" x14ac:dyDescent="0.25">
      <c r="A113" s="93"/>
      <c r="B113" s="82"/>
      <c r="C113" s="4">
        <v>4</v>
      </c>
      <c r="D113" s="42">
        <v>1.4</v>
      </c>
      <c r="E113" s="42"/>
      <c r="F113" s="42">
        <v>2.58</v>
      </c>
      <c r="G113" s="59">
        <f t="shared" si="5"/>
        <v>14.447999999999999</v>
      </c>
      <c r="H113" s="59"/>
      <c r="I113" s="2"/>
      <c r="J113" s="2"/>
    </row>
    <row r="114" spans="1:10" x14ac:dyDescent="0.25">
      <c r="A114" s="93" t="s">
        <v>46</v>
      </c>
      <c r="B114" s="82" t="s">
        <v>58</v>
      </c>
      <c r="C114" s="4">
        <v>2</v>
      </c>
      <c r="D114" s="42">
        <v>41.4</v>
      </c>
      <c r="E114" s="42"/>
      <c r="F114" s="42">
        <v>0.42</v>
      </c>
      <c r="G114" s="59">
        <f t="shared" si="5"/>
        <v>34.775999999999996</v>
      </c>
      <c r="H114" s="59"/>
      <c r="I114" s="2"/>
      <c r="J114" s="2"/>
    </row>
    <row r="115" spans="1:10" x14ac:dyDescent="0.25">
      <c r="A115" s="93"/>
      <c r="B115" s="82"/>
      <c r="C115" s="4"/>
      <c r="D115" s="42">
        <v>60</v>
      </c>
      <c r="E115" s="42"/>
      <c r="F115" s="42"/>
      <c r="G115" s="59">
        <f>D115</f>
        <v>60</v>
      </c>
      <c r="H115" s="59"/>
      <c r="I115" s="2"/>
      <c r="J115" s="2"/>
    </row>
    <row r="116" spans="1:10" x14ac:dyDescent="0.25">
      <c r="A116" s="93" t="s">
        <v>46</v>
      </c>
      <c r="B116" s="82" t="s">
        <v>52</v>
      </c>
      <c r="C116" s="4">
        <v>2</v>
      </c>
      <c r="D116" s="42">
        <v>41.4</v>
      </c>
      <c r="E116" s="42"/>
      <c r="F116" s="42">
        <v>0.33</v>
      </c>
      <c r="G116" s="59">
        <f>C116*D116*F116</f>
        <v>27.324000000000002</v>
      </c>
      <c r="H116" s="59"/>
      <c r="I116" s="2"/>
      <c r="J116" s="2"/>
    </row>
    <row r="117" spans="1:10" x14ac:dyDescent="0.25">
      <c r="A117" s="93"/>
      <c r="B117" s="82"/>
      <c r="C117" s="4"/>
      <c r="D117" s="42">
        <v>76</v>
      </c>
      <c r="E117" s="42"/>
      <c r="F117" s="42"/>
      <c r="G117" s="59">
        <f>D117</f>
        <v>76</v>
      </c>
      <c r="H117" s="59"/>
      <c r="I117" s="2"/>
      <c r="J117" s="2"/>
    </row>
    <row r="118" spans="1:10" x14ac:dyDescent="0.25">
      <c r="A118" s="93"/>
      <c r="B118" s="82"/>
      <c r="C118" s="4">
        <v>7</v>
      </c>
      <c r="D118" s="42">
        <v>4.78</v>
      </c>
      <c r="E118" s="42"/>
      <c r="F118" s="42">
        <v>0.33</v>
      </c>
      <c r="G118" s="59">
        <f>C118*D118*F118</f>
        <v>11.0418</v>
      </c>
      <c r="H118" s="59"/>
      <c r="I118" s="2"/>
      <c r="J118" s="2"/>
    </row>
    <row r="119" spans="1:10" s="22" customFormat="1" x14ac:dyDescent="0.25">
      <c r="A119" s="140" t="s">
        <v>46</v>
      </c>
      <c r="B119" s="79" t="s">
        <v>253</v>
      </c>
      <c r="C119" s="8">
        <v>2</v>
      </c>
      <c r="D119" s="27">
        <v>9</v>
      </c>
      <c r="E119" s="27"/>
      <c r="F119" s="27">
        <v>0.4</v>
      </c>
      <c r="G119" s="63">
        <f>C119*D119*F119</f>
        <v>7.2</v>
      </c>
      <c r="H119" s="59"/>
      <c r="I119" s="2"/>
      <c r="J119" s="2"/>
    </row>
    <row r="120" spans="1:10" s="22" customFormat="1" x14ac:dyDescent="0.25">
      <c r="A120" s="93"/>
      <c r="B120" s="79"/>
      <c r="C120" s="8">
        <v>17</v>
      </c>
      <c r="D120" s="27"/>
      <c r="E120" s="27">
        <v>1.5</v>
      </c>
      <c r="F120" s="27">
        <v>0.15</v>
      </c>
      <c r="G120" s="63">
        <f>C120*E120*F120</f>
        <v>3.8249999999999997</v>
      </c>
      <c r="H120" s="59"/>
      <c r="I120" s="2"/>
      <c r="J120" s="2"/>
    </row>
    <row r="121" spans="1:10" s="22" customFormat="1" x14ac:dyDescent="0.25">
      <c r="A121" s="202" t="s">
        <v>46</v>
      </c>
      <c r="B121" s="79" t="s">
        <v>294</v>
      </c>
      <c r="C121" s="8">
        <v>2</v>
      </c>
      <c r="D121" s="27">
        <v>56</v>
      </c>
      <c r="E121" s="27"/>
      <c r="F121" s="27">
        <v>3.85</v>
      </c>
      <c r="G121" s="63">
        <f>C121*D121*F121</f>
        <v>431.2</v>
      </c>
      <c r="H121" s="59"/>
      <c r="I121" s="2"/>
      <c r="J121" s="2"/>
    </row>
    <row r="122" spans="1:10" s="22" customFormat="1" x14ac:dyDescent="0.25">
      <c r="A122" s="202"/>
      <c r="B122" s="79"/>
      <c r="C122" s="8">
        <v>2</v>
      </c>
      <c r="D122" s="27">
        <v>0.3</v>
      </c>
      <c r="E122" s="27"/>
      <c r="F122" s="27">
        <v>3.85</v>
      </c>
      <c r="G122" s="63">
        <f>C122*D122*F122</f>
        <v>2.31</v>
      </c>
      <c r="H122" s="59"/>
      <c r="I122" s="2"/>
      <c r="J122" s="2"/>
    </row>
    <row r="123" spans="1:10" x14ac:dyDescent="0.25">
      <c r="A123" s="93"/>
      <c r="B123" s="82"/>
      <c r="C123" s="4"/>
      <c r="D123" s="42"/>
      <c r="E123" s="42"/>
      <c r="F123" s="42"/>
      <c r="G123" s="59">
        <f>SUM(G104:G122)</f>
        <v>1760.0608000000004</v>
      </c>
      <c r="H123" s="59">
        <f>(G123)</f>
        <v>1760.0608000000004</v>
      </c>
      <c r="I123" s="2"/>
      <c r="J123" s="2"/>
    </row>
    <row r="124" spans="1:10" x14ac:dyDescent="0.25">
      <c r="A124" s="93"/>
      <c r="B124" s="99"/>
      <c r="C124" s="132"/>
      <c r="D124" s="41"/>
      <c r="E124" s="41"/>
      <c r="F124" s="41"/>
      <c r="G124" s="53"/>
      <c r="H124" s="53"/>
      <c r="I124" s="5"/>
      <c r="J124" s="123"/>
    </row>
    <row r="125" spans="1:10" ht="63.75" x14ac:dyDescent="0.25">
      <c r="A125" s="200" t="s">
        <v>278</v>
      </c>
      <c r="B125" s="100" t="s">
        <v>317</v>
      </c>
      <c r="C125" s="132" t="s">
        <v>10</v>
      </c>
      <c r="D125" s="41"/>
      <c r="E125" s="41"/>
      <c r="F125" s="41"/>
      <c r="G125" s="53"/>
      <c r="H125" s="53"/>
      <c r="I125" s="5"/>
      <c r="J125" s="123"/>
    </row>
    <row r="126" spans="1:10" x14ac:dyDescent="0.25">
      <c r="A126" s="200"/>
      <c r="B126" s="82" t="s">
        <v>29</v>
      </c>
      <c r="C126" s="4">
        <v>6</v>
      </c>
      <c r="D126" s="42">
        <v>2.8</v>
      </c>
      <c r="E126" s="42"/>
      <c r="F126" s="42">
        <v>9.6999999999999993</v>
      </c>
      <c r="G126" s="59">
        <f t="shared" ref="G126:G131" si="6">F126*D126*C126</f>
        <v>162.95999999999998</v>
      </c>
      <c r="H126" s="59"/>
      <c r="I126" s="2"/>
      <c r="J126" s="2"/>
    </row>
    <row r="127" spans="1:10" x14ac:dyDescent="0.25">
      <c r="A127" s="200"/>
      <c r="B127" s="82" t="s">
        <v>29</v>
      </c>
      <c r="C127" s="4">
        <v>6</v>
      </c>
      <c r="D127" s="42">
        <v>2.8</v>
      </c>
      <c r="E127" s="42"/>
      <c r="F127" s="42">
        <v>7.4</v>
      </c>
      <c r="G127" s="59">
        <f t="shared" si="6"/>
        <v>124.32</v>
      </c>
      <c r="H127" s="59"/>
      <c r="I127" s="2"/>
      <c r="J127" s="2"/>
    </row>
    <row r="128" spans="1:10" x14ac:dyDescent="0.25">
      <c r="A128" s="200"/>
      <c r="B128" s="82" t="s">
        <v>29</v>
      </c>
      <c r="C128" s="4">
        <v>2</v>
      </c>
      <c r="D128" s="42">
        <v>1.6</v>
      </c>
      <c r="E128" s="42"/>
      <c r="F128" s="42">
        <v>8.6999999999999993</v>
      </c>
      <c r="G128" s="59">
        <f t="shared" si="6"/>
        <v>27.84</v>
      </c>
      <c r="H128" s="59"/>
      <c r="I128" s="2"/>
      <c r="J128" s="2"/>
    </row>
    <row r="129" spans="1:10" x14ac:dyDescent="0.25">
      <c r="A129" s="200"/>
      <c r="B129" s="82" t="s">
        <v>29</v>
      </c>
      <c r="C129" s="4">
        <v>2</v>
      </c>
      <c r="D129" s="42">
        <v>1.6</v>
      </c>
      <c r="E129" s="42"/>
      <c r="F129" s="42">
        <v>7.9</v>
      </c>
      <c r="G129" s="59">
        <f t="shared" si="6"/>
        <v>25.28</v>
      </c>
      <c r="H129" s="59"/>
      <c r="I129" s="2"/>
      <c r="J129" s="2"/>
    </row>
    <row r="130" spans="1:10" x14ac:dyDescent="0.25">
      <c r="A130" s="200"/>
      <c r="B130" s="82" t="s">
        <v>30</v>
      </c>
      <c r="C130" s="4">
        <v>6</v>
      </c>
      <c r="D130" s="42">
        <v>23.3</v>
      </c>
      <c r="E130" s="42"/>
      <c r="F130" s="42">
        <v>4</v>
      </c>
      <c r="G130" s="59">
        <f t="shared" si="6"/>
        <v>559.20000000000005</v>
      </c>
      <c r="H130" s="59"/>
      <c r="I130" s="2"/>
      <c r="J130" s="2"/>
    </row>
    <row r="131" spans="1:10" x14ac:dyDescent="0.25">
      <c r="A131" s="200"/>
      <c r="B131" s="82" t="s">
        <v>30</v>
      </c>
      <c r="C131" s="4">
        <v>10</v>
      </c>
      <c r="D131" s="42">
        <v>6</v>
      </c>
      <c r="E131" s="42"/>
      <c r="F131" s="42">
        <v>2.1</v>
      </c>
      <c r="G131" s="59">
        <f t="shared" si="6"/>
        <v>126.00000000000001</v>
      </c>
      <c r="H131" s="59"/>
      <c r="I131" s="2"/>
      <c r="J131" s="2"/>
    </row>
    <row r="132" spans="1:10" s="22" customFormat="1" x14ac:dyDescent="0.25">
      <c r="A132" s="200"/>
      <c r="B132" s="75" t="s">
        <v>253</v>
      </c>
      <c r="C132" s="8">
        <v>2</v>
      </c>
      <c r="D132" s="27">
        <v>9</v>
      </c>
      <c r="E132" s="27"/>
      <c r="F132" s="27">
        <v>0.4</v>
      </c>
      <c r="G132" s="63">
        <f>C132*D132*F132</f>
        <v>7.2</v>
      </c>
      <c r="H132" s="59"/>
      <c r="I132" s="2"/>
      <c r="J132" s="2"/>
    </row>
    <row r="133" spans="1:10" s="22" customFormat="1" x14ac:dyDescent="0.25">
      <c r="A133" s="200"/>
      <c r="B133" s="75"/>
      <c r="C133" s="8">
        <v>17</v>
      </c>
      <c r="D133" s="27"/>
      <c r="E133" s="27">
        <v>1.5</v>
      </c>
      <c r="F133" s="27">
        <v>0.15</v>
      </c>
      <c r="G133" s="63">
        <f>C133*E133*F133</f>
        <v>3.8249999999999997</v>
      </c>
      <c r="H133" s="59"/>
      <c r="I133" s="2"/>
      <c r="J133" s="2"/>
    </row>
    <row r="134" spans="1:10" x14ac:dyDescent="0.25">
      <c r="A134" s="200"/>
      <c r="B134" s="82"/>
      <c r="C134" s="4"/>
      <c r="D134" s="42"/>
      <c r="E134" s="42"/>
      <c r="F134" s="42"/>
      <c r="G134" s="59">
        <f>SUM(G126:G133)</f>
        <v>1036.6250000000002</v>
      </c>
      <c r="H134" s="59">
        <f>(G134)</f>
        <v>1036.6250000000002</v>
      </c>
      <c r="I134" s="2"/>
      <c r="J134" s="2"/>
    </row>
    <row r="135" spans="1:10" x14ac:dyDescent="0.25">
      <c r="A135" s="200"/>
      <c r="B135" s="99"/>
      <c r="C135" s="132"/>
      <c r="D135" s="41"/>
      <c r="E135" s="41"/>
      <c r="F135" s="41"/>
      <c r="G135" s="53"/>
      <c r="H135" s="53"/>
      <c r="I135" s="5"/>
      <c r="J135" s="123"/>
    </row>
    <row r="136" spans="1:10" x14ac:dyDescent="0.25">
      <c r="A136" s="93"/>
      <c r="B136" s="96" t="s">
        <v>190</v>
      </c>
      <c r="C136" s="132"/>
      <c r="D136" s="41"/>
      <c r="E136" s="41"/>
      <c r="F136" s="41"/>
      <c r="G136" s="53"/>
      <c r="H136" s="53"/>
      <c r="I136" s="5"/>
      <c r="J136" s="123"/>
    </row>
    <row r="137" spans="1:10" ht="293.25" x14ac:dyDescent="0.25">
      <c r="A137" s="218" t="s">
        <v>47</v>
      </c>
      <c r="B137" s="96" t="s">
        <v>209</v>
      </c>
      <c r="C137" s="132" t="s">
        <v>10</v>
      </c>
      <c r="D137" s="41"/>
      <c r="E137" s="41"/>
      <c r="F137" s="41"/>
      <c r="G137" s="53"/>
      <c r="H137" s="53"/>
      <c r="I137" s="5"/>
      <c r="J137" s="123"/>
    </row>
    <row r="138" spans="1:10" ht="178.5" x14ac:dyDescent="0.25">
      <c r="A138" s="218"/>
      <c r="B138" s="96" t="s">
        <v>210</v>
      </c>
      <c r="C138" s="132" t="s">
        <v>10</v>
      </c>
      <c r="D138" s="41"/>
      <c r="E138" s="41"/>
      <c r="F138" s="41"/>
      <c r="G138" s="53"/>
      <c r="H138" s="53"/>
      <c r="I138" s="5"/>
      <c r="J138" s="123"/>
    </row>
    <row r="139" spans="1:10" x14ac:dyDescent="0.25">
      <c r="A139" s="93"/>
      <c r="B139" s="82" t="s">
        <v>48</v>
      </c>
      <c r="C139" s="4">
        <v>5</v>
      </c>
      <c r="D139" s="42">
        <v>23.5</v>
      </c>
      <c r="E139" s="42">
        <v>6</v>
      </c>
      <c r="F139" s="42"/>
      <c r="G139" s="59">
        <f>C139*D139*E139</f>
        <v>705</v>
      </c>
      <c r="H139" s="59"/>
      <c r="I139" s="2"/>
      <c r="J139" s="2"/>
    </row>
    <row r="140" spans="1:10" x14ac:dyDescent="0.25">
      <c r="A140" s="93"/>
      <c r="B140" s="75" t="s">
        <v>33</v>
      </c>
      <c r="C140" s="4"/>
      <c r="D140" s="42">
        <v>6.35</v>
      </c>
      <c r="E140" s="42">
        <v>29.25</v>
      </c>
      <c r="F140" s="42"/>
      <c r="G140" s="59">
        <f>(D140*E140)</f>
        <v>185.73749999999998</v>
      </c>
      <c r="H140" s="59"/>
      <c r="I140" s="2"/>
      <c r="J140" s="2"/>
    </row>
    <row r="141" spans="1:10" x14ac:dyDescent="0.25">
      <c r="A141" s="93"/>
      <c r="B141" s="75" t="s">
        <v>32</v>
      </c>
      <c r="C141" s="4"/>
      <c r="D141" s="42">
        <v>196</v>
      </c>
      <c r="E141" s="42"/>
      <c r="F141" s="42"/>
      <c r="G141" s="59">
        <f>D141</f>
        <v>196</v>
      </c>
      <c r="H141" s="59"/>
      <c r="I141" s="2"/>
      <c r="J141" s="2"/>
    </row>
    <row r="142" spans="1:10" x14ac:dyDescent="0.25">
      <c r="A142" s="93"/>
      <c r="B142" s="82"/>
      <c r="C142" s="4"/>
      <c r="D142" s="42"/>
      <c r="E142" s="42"/>
      <c r="F142" s="42"/>
      <c r="G142" s="59">
        <f>SUM(G139:G141)</f>
        <v>1086.7375</v>
      </c>
      <c r="H142" s="59">
        <f>(G142)</f>
        <v>1086.7375</v>
      </c>
      <c r="I142" s="2"/>
      <c r="J142" s="2"/>
    </row>
    <row r="143" spans="1:10" x14ac:dyDescent="0.25">
      <c r="A143" s="93"/>
      <c r="B143" s="99"/>
      <c r="C143" s="132"/>
      <c r="D143" s="41"/>
      <c r="E143" s="41"/>
      <c r="F143" s="41"/>
      <c r="G143" s="53"/>
      <c r="H143" s="53"/>
      <c r="I143" s="5"/>
      <c r="J143" s="123"/>
    </row>
    <row r="144" spans="1:10" x14ac:dyDescent="0.25">
      <c r="A144" s="94"/>
      <c r="B144" s="101" t="s">
        <v>312</v>
      </c>
      <c r="C144" s="7"/>
      <c r="D144" s="41"/>
      <c r="E144" s="41"/>
      <c r="F144" s="41"/>
      <c r="G144" s="53"/>
      <c r="H144" s="53"/>
      <c r="I144" s="5"/>
      <c r="J144" s="123"/>
    </row>
    <row r="145" spans="1:10" s="134" customFormat="1" ht="51" x14ac:dyDescent="0.25">
      <c r="A145" s="192" t="s">
        <v>217</v>
      </c>
      <c r="B145" s="100" t="s">
        <v>318</v>
      </c>
      <c r="C145" s="193" t="s">
        <v>11</v>
      </c>
      <c r="D145" s="30"/>
      <c r="E145" s="30"/>
      <c r="F145" s="30"/>
      <c r="G145" s="188"/>
      <c r="H145" s="188"/>
      <c r="I145" s="189"/>
      <c r="J145" s="190"/>
    </row>
    <row r="146" spans="1:10" x14ac:dyDescent="0.25">
      <c r="A146" s="94"/>
      <c r="B146" s="79"/>
      <c r="C146" s="33"/>
      <c r="D146" s="27"/>
      <c r="E146" s="27"/>
      <c r="F146" s="27"/>
      <c r="G146" s="63"/>
      <c r="H146" s="63">
        <v>3500</v>
      </c>
      <c r="I146" s="2"/>
      <c r="J146" s="2"/>
    </row>
    <row r="147" spans="1:10" s="6" customFormat="1" x14ac:dyDescent="0.25">
      <c r="A147" s="93"/>
      <c r="B147" s="85"/>
      <c r="C147" s="7"/>
      <c r="D147" s="41"/>
      <c r="E147" s="41"/>
      <c r="F147" s="41"/>
      <c r="G147" s="53"/>
      <c r="H147" s="53"/>
      <c r="I147" s="5"/>
      <c r="J147" s="5"/>
    </row>
    <row r="148" spans="1:10" s="6" customFormat="1" x14ac:dyDescent="0.25">
      <c r="A148" s="93"/>
      <c r="B148" s="85"/>
      <c r="C148" s="7"/>
      <c r="D148" s="41"/>
      <c r="E148" s="41"/>
      <c r="F148" s="41"/>
      <c r="G148" s="53"/>
      <c r="H148" s="53"/>
      <c r="I148" s="5"/>
      <c r="J148" s="5"/>
    </row>
    <row r="149" spans="1:10" s="6" customFormat="1" ht="15.75" x14ac:dyDescent="0.25">
      <c r="A149" s="138"/>
      <c r="B149" s="139" t="s">
        <v>235</v>
      </c>
      <c r="C149" s="139"/>
      <c r="D149" s="139"/>
      <c r="E149" s="139"/>
      <c r="F149" s="139"/>
      <c r="G149" s="139"/>
      <c r="H149" s="139"/>
      <c r="I149" s="209">
        <f>SUM(J36:J148)</f>
        <v>0</v>
      </c>
      <c r="J149" s="210"/>
    </row>
    <row r="150" spans="1:10" s="6" customFormat="1" x14ac:dyDescent="0.25">
      <c r="A150" s="93"/>
      <c r="B150" s="136"/>
      <c r="C150" s="136"/>
      <c r="D150" s="136"/>
      <c r="E150" s="136"/>
      <c r="F150" s="136"/>
      <c r="G150" s="136"/>
      <c r="H150" s="136"/>
      <c r="I150" s="5"/>
      <c r="J150" s="124"/>
    </row>
    <row r="151" spans="1:10" s="6" customFormat="1" x14ac:dyDescent="0.25">
      <c r="A151" s="93"/>
      <c r="B151" s="136"/>
      <c r="C151" s="136"/>
      <c r="D151" s="136"/>
      <c r="E151" s="136"/>
      <c r="F151" s="136"/>
      <c r="G151" s="136"/>
      <c r="H151" s="136"/>
      <c r="I151" s="5"/>
      <c r="J151" s="124"/>
    </row>
    <row r="152" spans="1:10" s="6" customFormat="1" x14ac:dyDescent="0.25">
      <c r="A152" s="93"/>
      <c r="B152" s="77"/>
      <c r="C152" s="34"/>
      <c r="D152" s="46"/>
      <c r="E152" s="46"/>
      <c r="F152" s="46"/>
      <c r="G152" s="46"/>
      <c r="H152" s="46"/>
      <c r="I152" s="5"/>
      <c r="J152" s="123"/>
    </row>
    <row r="153" spans="1:10" ht="15.75" x14ac:dyDescent="0.25">
      <c r="A153" s="211" t="s">
        <v>166</v>
      </c>
      <c r="B153" s="212"/>
      <c r="C153" s="212"/>
      <c r="D153" s="212"/>
      <c r="E153" s="212"/>
      <c r="F153" s="212"/>
      <c r="G153" s="212"/>
      <c r="H153" s="212"/>
      <c r="I153" s="212"/>
      <c r="J153" s="213"/>
    </row>
    <row r="154" spans="1:10" s="6" customFormat="1" x14ac:dyDescent="0.25">
      <c r="A154" s="93"/>
      <c r="B154" s="136"/>
      <c r="C154" s="136"/>
      <c r="D154" s="136"/>
      <c r="E154" s="136"/>
      <c r="F154" s="136"/>
      <c r="G154" s="136"/>
      <c r="H154" s="136"/>
      <c r="I154" s="5"/>
      <c r="J154" s="124"/>
    </row>
    <row r="155" spans="1:10" s="22" customFormat="1" x14ac:dyDescent="0.25">
      <c r="A155" s="93"/>
      <c r="B155" s="102" t="s">
        <v>105</v>
      </c>
      <c r="C155" s="137"/>
      <c r="D155" s="43"/>
      <c r="E155" s="43"/>
      <c r="F155" s="43"/>
      <c r="G155" s="61"/>
      <c r="H155" s="61"/>
      <c r="I155" s="130"/>
      <c r="J155" s="131"/>
    </row>
    <row r="156" spans="1:10" s="22" customFormat="1" ht="382.5" x14ac:dyDescent="0.25">
      <c r="A156" s="93" t="s">
        <v>68</v>
      </c>
      <c r="B156" s="100" t="s">
        <v>319</v>
      </c>
      <c r="C156" s="132" t="s">
        <v>10</v>
      </c>
      <c r="D156" s="41"/>
      <c r="E156" s="41"/>
      <c r="F156" s="41"/>
      <c r="G156" s="53"/>
      <c r="H156" s="53"/>
      <c r="I156" s="5"/>
      <c r="J156" s="123"/>
    </row>
    <row r="157" spans="1:10" s="22" customFormat="1" x14ac:dyDescent="0.25">
      <c r="A157" s="93"/>
      <c r="B157" s="82" t="s">
        <v>296</v>
      </c>
      <c r="C157" s="4"/>
      <c r="D157" s="42">
        <v>51.35</v>
      </c>
      <c r="E157" s="42"/>
      <c r="F157" s="42">
        <v>4.45</v>
      </c>
      <c r="G157" s="59">
        <f>D157*F157</f>
        <v>228.50750000000002</v>
      </c>
      <c r="H157" s="59">
        <f>(G157)</f>
        <v>228.50750000000002</v>
      </c>
      <c r="I157" s="2"/>
      <c r="J157" s="2"/>
    </row>
    <row r="158" spans="1:10" s="22" customFormat="1" x14ac:dyDescent="0.25">
      <c r="A158" s="93"/>
      <c r="B158" s="99"/>
      <c r="C158" s="132"/>
      <c r="D158" s="41"/>
      <c r="E158" s="41"/>
      <c r="F158" s="41"/>
      <c r="G158" s="53"/>
      <c r="H158" s="53"/>
      <c r="I158" s="5"/>
      <c r="J158" s="123"/>
    </row>
    <row r="159" spans="1:10" s="22" customFormat="1" x14ac:dyDescent="0.25">
      <c r="A159" s="93"/>
      <c r="B159" s="154" t="s">
        <v>106</v>
      </c>
      <c r="C159" s="132"/>
      <c r="D159" s="41"/>
      <c r="E159" s="41"/>
      <c r="F159" s="41"/>
      <c r="G159" s="53"/>
      <c r="H159" s="53"/>
      <c r="I159" s="5"/>
      <c r="J159" s="123"/>
    </row>
    <row r="160" spans="1:10" s="22" customFormat="1" ht="76.5" x14ac:dyDescent="0.25">
      <c r="A160" s="93" t="s">
        <v>63</v>
      </c>
      <c r="B160" s="100" t="s">
        <v>259</v>
      </c>
      <c r="C160" s="132" t="s">
        <v>10</v>
      </c>
      <c r="D160" s="41"/>
      <c r="E160" s="41"/>
      <c r="F160" s="41"/>
      <c r="G160" s="53"/>
      <c r="H160" s="53"/>
      <c r="I160" s="5"/>
      <c r="J160" s="123"/>
    </row>
    <row r="161" spans="1:10" s="22" customFormat="1" x14ac:dyDescent="0.25">
      <c r="A161" s="93" t="s">
        <v>64</v>
      </c>
      <c r="B161" s="79" t="s">
        <v>65</v>
      </c>
      <c r="C161" s="4"/>
      <c r="D161" s="42">
        <v>46.98</v>
      </c>
      <c r="E161" s="42"/>
      <c r="F161" s="42">
        <v>3.55</v>
      </c>
      <c r="G161" s="59">
        <f>D161*F161</f>
        <v>166.77899999999997</v>
      </c>
      <c r="H161" s="59"/>
      <c r="I161" s="2"/>
      <c r="J161" s="2"/>
    </row>
    <row r="162" spans="1:10" s="22" customFormat="1" x14ac:dyDescent="0.25">
      <c r="A162" s="93"/>
      <c r="B162" s="79"/>
      <c r="C162" s="4"/>
      <c r="D162" s="42"/>
      <c r="E162" s="42"/>
      <c r="F162" s="42"/>
      <c r="G162" s="59">
        <f>G161</f>
        <v>166.77899999999997</v>
      </c>
      <c r="H162" s="59">
        <f>G162</f>
        <v>166.77899999999997</v>
      </c>
      <c r="I162" s="2"/>
      <c r="J162" s="2"/>
    </row>
    <row r="163" spans="1:10" s="22" customFormat="1" x14ac:dyDescent="0.25">
      <c r="A163" s="93" t="s">
        <v>66</v>
      </c>
      <c r="B163" s="79" t="s">
        <v>67</v>
      </c>
      <c r="C163" s="4"/>
      <c r="D163" s="42">
        <v>116.87</v>
      </c>
      <c r="E163" s="42"/>
      <c r="F163" s="42">
        <v>3.55</v>
      </c>
      <c r="G163" s="59">
        <f>D163*F163</f>
        <v>414.88850000000002</v>
      </c>
      <c r="H163" s="59"/>
      <c r="I163" s="2"/>
      <c r="J163" s="2"/>
    </row>
    <row r="164" spans="1:10" s="22" customFormat="1" x14ac:dyDescent="0.25">
      <c r="A164" s="93"/>
      <c r="B164" s="79"/>
      <c r="C164" s="4"/>
      <c r="D164" s="42"/>
      <c r="E164" s="42"/>
      <c r="F164" s="42"/>
      <c r="G164" s="59">
        <f>G163</f>
        <v>414.88850000000002</v>
      </c>
      <c r="H164" s="59">
        <f>G164</f>
        <v>414.88850000000002</v>
      </c>
      <c r="I164" s="2"/>
      <c r="J164" s="2"/>
    </row>
    <row r="165" spans="1:10" s="22" customFormat="1" x14ac:dyDescent="0.25">
      <c r="A165" s="93"/>
      <c r="B165" s="100"/>
      <c r="C165" s="132"/>
      <c r="D165" s="41"/>
      <c r="E165" s="41"/>
      <c r="F165" s="41"/>
      <c r="G165" s="53"/>
      <c r="H165" s="53"/>
      <c r="I165" s="5"/>
      <c r="J165" s="123"/>
    </row>
    <row r="166" spans="1:10" s="22" customFormat="1" x14ac:dyDescent="0.25">
      <c r="A166" s="93"/>
      <c r="B166" s="103" t="s">
        <v>167</v>
      </c>
      <c r="C166" s="132"/>
      <c r="D166" s="41"/>
      <c r="E166" s="41"/>
      <c r="F166" s="41"/>
      <c r="G166" s="53"/>
      <c r="H166" s="53"/>
      <c r="I166" s="5"/>
      <c r="J166" s="123"/>
    </row>
    <row r="167" spans="1:10" s="191" customFormat="1" ht="114.75" x14ac:dyDescent="0.25">
      <c r="A167" s="187" t="s">
        <v>226</v>
      </c>
      <c r="B167" s="100" t="s">
        <v>168</v>
      </c>
      <c r="C167" s="152" t="s">
        <v>10</v>
      </c>
      <c r="D167" s="30"/>
      <c r="E167" s="30"/>
      <c r="F167" s="30"/>
      <c r="G167" s="188"/>
      <c r="H167" s="188"/>
      <c r="I167" s="189"/>
      <c r="J167" s="190"/>
    </row>
    <row r="168" spans="1:10" s="22" customFormat="1" x14ac:dyDescent="0.25">
      <c r="A168" s="93"/>
      <c r="B168" s="79"/>
      <c r="C168" s="4"/>
      <c r="D168" s="42">
        <v>1026.21</v>
      </c>
      <c r="E168" s="42"/>
      <c r="F168" s="42"/>
      <c r="G168" s="59"/>
      <c r="H168" s="59">
        <f>D168</f>
        <v>1026.21</v>
      </c>
      <c r="I168" s="2"/>
      <c r="J168" s="2"/>
    </row>
    <row r="169" spans="1:10" s="135" customFormat="1" x14ac:dyDescent="0.25">
      <c r="A169" s="93"/>
      <c r="B169" s="85"/>
      <c r="C169" s="7"/>
      <c r="D169" s="41"/>
      <c r="E169" s="41"/>
      <c r="F169" s="41"/>
      <c r="G169" s="53"/>
      <c r="H169" s="53"/>
      <c r="I169" s="5"/>
      <c r="J169" s="5"/>
    </row>
    <row r="170" spans="1:10" s="6" customFormat="1" x14ac:dyDescent="0.25">
      <c r="A170" s="93"/>
      <c r="B170" s="85"/>
      <c r="C170" s="7"/>
      <c r="D170" s="41"/>
      <c r="E170" s="41"/>
      <c r="F170" s="41"/>
      <c r="G170" s="53"/>
      <c r="H170" s="53"/>
      <c r="I170" s="5"/>
      <c r="J170" s="5"/>
    </row>
    <row r="171" spans="1:10" s="6" customFormat="1" ht="15.75" x14ac:dyDescent="0.25">
      <c r="A171" s="138"/>
      <c r="B171" s="139" t="s">
        <v>236</v>
      </c>
      <c r="C171" s="139"/>
      <c r="D171" s="139"/>
      <c r="E171" s="139"/>
      <c r="F171" s="139"/>
      <c r="G171" s="139"/>
      <c r="H171" s="139"/>
      <c r="I171" s="209">
        <f>SUM(J154:J170)</f>
        <v>0</v>
      </c>
      <c r="J171" s="210"/>
    </row>
    <row r="172" spans="1:10" s="6" customFormat="1" x14ac:dyDescent="0.25">
      <c r="A172" s="93"/>
      <c r="B172" s="136"/>
      <c r="C172" s="136"/>
      <c r="D172" s="136"/>
      <c r="E172" s="136"/>
      <c r="F172" s="136"/>
      <c r="G172" s="136"/>
      <c r="H172" s="136"/>
      <c r="I172" s="5"/>
      <c r="J172" s="124"/>
    </row>
    <row r="173" spans="1:10" s="6" customFormat="1" x14ac:dyDescent="0.25">
      <c r="A173" s="93"/>
      <c r="B173" s="136"/>
      <c r="C173" s="136"/>
      <c r="D173" s="136"/>
      <c r="E173" s="136"/>
      <c r="F173" s="136"/>
      <c r="G173" s="136"/>
      <c r="H173" s="136"/>
      <c r="I173" s="5"/>
      <c r="J173" s="124"/>
    </row>
    <row r="174" spans="1:10" s="6" customFormat="1" x14ac:dyDescent="0.25">
      <c r="A174" s="93"/>
      <c r="B174" s="77"/>
      <c r="C174" s="34"/>
      <c r="D174" s="46"/>
      <c r="E174" s="46"/>
      <c r="F174" s="46"/>
      <c r="G174" s="46"/>
      <c r="H174" s="46"/>
      <c r="I174" s="5"/>
      <c r="J174" s="123"/>
    </row>
    <row r="175" spans="1:10" ht="15.75" x14ac:dyDescent="0.25">
      <c r="A175" s="211" t="s">
        <v>107</v>
      </c>
      <c r="B175" s="212"/>
      <c r="C175" s="212"/>
      <c r="D175" s="212"/>
      <c r="E175" s="212"/>
      <c r="F175" s="212"/>
      <c r="G175" s="212"/>
      <c r="H175" s="212"/>
      <c r="I175" s="212"/>
      <c r="J175" s="213"/>
    </row>
    <row r="176" spans="1:10" s="6" customFormat="1" x14ac:dyDescent="0.25">
      <c r="A176" s="93"/>
      <c r="B176" s="136"/>
      <c r="C176" s="136"/>
      <c r="D176" s="136"/>
      <c r="E176" s="136"/>
      <c r="F176" s="136"/>
      <c r="G176" s="136"/>
      <c r="H176" s="136"/>
      <c r="I176" s="5"/>
      <c r="J176" s="124"/>
    </row>
    <row r="177" spans="1:10" s="22" customFormat="1" x14ac:dyDescent="0.25">
      <c r="A177" s="93"/>
      <c r="B177" s="106" t="s">
        <v>108</v>
      </c>
      <c r="C177" s="137"/>
      <c r="D177" s="52"/>
      <c r="E177" s="52"/>
      <c r="F177" s="52"/>
      <c r="G177" s="52"/>
      <c r="H177" s="61"/>
      <c r="I177" s="130"/>
      <c r="J177" s="131"/>
    </row>
    <row r="178" spans="1:10" s="22" customFormat="1" ht="51" x14ac:dyDescent="0.25">
      <c r="A178" s="93" t="s">
        <v>82</v>
      </c>
      <c r="B178" s="96" t="s">
        <v>320</v>
      </c>
      <c r="C178" s="132" t="s">
        <v>11</v>
      </c>
      <c r="D178" s="51"/>
      <c r="E178" s="51"/>
      <c r="F178" s="51"/>
      <c r="G178" s="51"/>
      <c r="H178" s="51"/>
      <c r="I178" s="5"/>
      <c r="J178" s="123"/>
    </row>
    <row r="179" spans="1:10" s="22" customFormat="1" x14ac:dyDescent="0.25">
      <c r="A179" s="93"/>
      <c r="B179" s="82" t="s">
        <v>17</v>
      </c>
      <c r="C179" s="4"/>
      <c r="D179" s="42">
        <v>33.200000000000003</v>
      </c>
      <c r="E179" s="42">
        <v>22.3</v>
      </c>
      <c r="F179" s="42">
        <v>0.12</v>
      </c>
      <c r="G179" s="59">
        <f>(D179*E179*F179)</f>
        <v>88.84320000000001</v>
      </c>
      <c r="H179" s="59"/>
      <c r="I179" s="2"/>
      <c r="J179" s="2"/>
    </row>
    <row r="180" spans="1:10" s="22" customFormat="1" x14ac:dyDescent="0.25">
      <c r="A180" s="93"/>
      <c r="B180" s="75" t="s">
        <v>84</v>
      </c>
      <c r="C180" s="4"/>
      <c r="D180" s="42">
        <v>60.04</v>
      </c>
      <c r="E180" s="42"/>
      <c r="F180" s="42">
        <v>0.12</v>
      </c>
      <c r="G180" s="59">
        <f>D180*F180</f>
        <v>7.2047999999999996</v>
      </c>
      <c r="H180" s="59"/>
      <c r="I180" s="2"/>
      <c r="J180" s="2"/>
    </row>
    <row r="181" spans="1:10" s="22" customFormat="1" x14ac:dyDescent="0.25">
      <c r="A181" s="93"/>
      <c r="B181" s="75" t="s">
        <v>85</v>
      </c>
      <c r="C181" s="4"/>
      <c r="D181" s="42">
        <v>188.59</v>
      </c>
      <c r="E181" s="42"/>
      <c r="F181" s="42">
        <v>0.12</v>
      </c>
      <c r="G181" s="59">
        <f>D181*F181</f>
        <v>22.630800000000001</v>
      </c>
      <c r="H181" s="59"/>
      <c r="I181" s="2"/>
      <c r="J181" s="2"/>
    </row>
    <row r="182" spans="1:10" s="22" customFormat="1" x14ac:dyDescent="0.25">
      <c r="A182" s="93"/>
      <c r="B182" s="82"/>
      <c r="C182" s="4"/>
      <c r="D182" s="42"/>
      <c r="E182" s="42"/>
      <c r="F182" s="42"/>
      <c r="G182" s="59">
        <f>SUM(G179:G181)</f>
        <v>118.67880000000002</v>
      </c>
      <c r="H182" s="59">
        <f>(G182)</f>
        <v>118.67880000000002</v>
      </c>
      <c r="I182" s="2"/>
      <c r="J182" s="2"/>
    </row>
    <row r="183" spans="1:10" s="135" customFormat="1" x14ac:dyDescent="0.25">
      <c r="A183" s="93"/>
      <c r="B183" s="85"/>
      <c r="C183" s="7"/>
      <c r="D183" s="41"/>
      <c r="E183" s="41"/>
      <c r="F183" s="41"/>
      <c r="G183" s="53"/>
      <c r="H183" s="53"/>
      <c r="I183" s="5"/>
      <c r="J183" s="5"/>
    </row>
    <row r="184" spans="1:10" s="6" customFormat="1" x14ac:dyDescent="0.25">
      <c r="A184" s="93"/>
      <c r="B184" s="85"/>
      <c r="C184" s="7"/>
      <c r="D184" s="41"/>
      <c r="E184" s="41"/>
      <c r="F184" s="41"/>
      <c r="G184" s="53"/>
      <c r="H184" s="53"/>
      <c r="I184" s="5"/>
      <c r="J184" s="5"/>
    </row>
    <row r="185" spans="1:10" s="6" customFormat="1" ht="15.75" x14ac:dyDescent="0.25">
      <c r="A185" s="138"/>
      <c r="B185" s="139" t="s">
        <v>237</v>
      </c>
      <c r="C185" s="139"/>
      <c r="D185" s="139"/>
      <c r="E185" s="139"/>
      <c r="F185" s="139"/>
      <c r="G185" s="139"/>
      <c r="H185" s="139"/>
      <c r="I185" s="209">
        <f>SUM(J176:J184)</f>
        <v>0</v>
      </c>
      <c r="J185" s="210"/>
    </row>
    <row r="186" spans="1:10" s="6" customFormat="1" x14ac:dyDescent="0.25">
      <c r="A186" s="93"/>
      <c r="B186" s="136"/>
      <c r="C186" s="136"/>
      <c r="D186" s="136"/>
      <c r="E186" s="136"/>
      <c r="F186" s="136"/>
      <c r="G186" s="136"/>
      <c r="H186" s="136"/>
      <c r="I186" s="5"/>
      <c r="J186" s="124"/>
    </row>
    <row r="187" spans="1:10" s="6" customFormat="1" x14ac:dyDescent="0.25">
      <c r="A187" s="93"/>
      <c r="B187" s="136"/>
      <c r="C187" s="136"/>
      <c r="D187" s="136"/>
      <c r="E187" s="136"/>
      <c r="F187" s="136"/>
      <c r="G187" s="136"/>
      <c r="H187" s="136"/>
      <c r="I187" s="5"/>
      <c r="J187" s="124"/>
    </row>
    <row r="188" spans="1:10" s="6" customFormat="1" x14ac:dyDescent="0.25">
      <c r="A188" s="93"/>
      <c r="B188" s="77"/>
      <c r="C188" s="34"/>
      <c r="D188" s="46"/>
      <c r="E188" s="46"/>
      <c r="F188" s="46"/>
      <c r="G188" s="46"/>
      <c r="H188" s="46"/>
      <c r="I188" s="5"/>
      <c r="J188" s="123"/>
    </row>
    <row r="189" spans="1:10" ht="15.75" x14ac:dyDescent="0.25">
      <c r="A189" s="211" t="s">
        <v>109</v>
      </c>
      <c r="B189" s="212"/>
      <c r="C189" s="212"/>
      <c r="D189" s="212"/>
      <c r="E189" s="212"/>
      <c r="F189" s="212"/>
      <c r="G189" s="212"/>
      <c r="H189" s="212"/>
      <c r="I189" s="212"/>
      <c r="J189" s="213"/>
    </row>
    <row r="190" spans="1:10" s="6" customFormat="1" x14ac:dyDescent="0.25">
      <c r="A190" s="93"/>
      <c r="B190" s="136"/>
      <c r="C190" s="136"/>
      <c r="D190" s="136"/>
      <c r="E190" s="136"/>
      <c r="F190" s="136"/>
      <c r="G190" s="136"/>
      <c r="H190" s="136"/>
      <c r="I190" s="5"/>
      <c r="J190" s="124"/>
    </row>
    <row r="191" spans="1:10" x14ac:dyDescent="0.25">
      <c r="A191" s="94"/>
      <c r="B191" s="109" t="s">
        <v>110</v>
      </c>
      <c r="C191" s="7"/>
      <c r="D191" s="41"/>
      <c r="E191" s="41"/>
      <c r="F191" s="41"/>
      <c r="G191" s="53"/>
      <c r="H191" s="53"/>
      <c r="I191" s="5"/>
      <c r="J191" s="123"/>
    </row>
    <row r="192" spans="1:10" ht="293.25" x14ac:dyDescent="0.25">
      <c r="A192" s="94" t="s">
        <v>254</v>
      </c>
      <c r="B192" s="96" t="s">
        <v>256</v>
      </c>
      <c r="C192" s="7" t="s">
        <v>19</v>
      </c>
      <c r="D192" s="41"/>
      <c r="E192" s="41"/>
      <c r="F192" s="41"/>
      <c r="G192" s="53"/>
      <c r="H192" s="53"/>
      <c r="I192" s="5"/>
      <c r="J192" s="123"/>
    </row>
    <row r="193" spans="1:10" x14ac:dyDescent="0.25">
      <c r="A193" s="94"/>
      <c r="B193" s="87"/>
      <c r="C193" s="105"/>
      <c r="D193" s="27">
        <v>50.35</v>
      </c>
      <c r="E193" s="27"/>
      <c r="F193" s="27">
        <v>4.45</v>
      </c>
      <c r="G193" s="63">
        <f>D193*F193</f>
        <v>224.0575</v>
      </c>
      <c r="H193" s="63">
        <f>G193</f>
        <v>224.0575</v>
      </c>
      <c r="I193" s="2"/>
      <c r="J193" s="2"/>
    </row>
    <row r="194" spans="1:10" x14ac:dyDescent="0.25">
      <c r="A194" s="94"/>
      <c r="B194" s="108"/>
      <c r="C194" s="88"/>
      <c r="D194" s="30"/>
      <c r="E194" s="30"/>
      <c r="F194" s="30"/>
      <c r="G194" s="53"/>
      <c r="H194" s="53"/>
      <c r="I194" s="5"/>
      <c r="J194" s="123"/>
    </row>
    <row r="195" spans="1:10" x14ac:dyDescent="0.25">
      <c r="A195" s="94"/>
      <c r="B195" s="107" t="s">
        <v>111</v>
      </c>
      <c r="C195" s="32"/>
      <c r="D195" s="41"/>
      <c r="E195" s="41"/>
      <c r="F195" s="41"/>
      <c r="G195" s="53"/>
      <c r="H195" s="53"/>
      <c r="I195" s="5"/>
      <c r="J195" s="123"/>
    </row>
    <row r="196" spans="1:10" ht="76.5" x14ac:dyDescent="0.25">
      <c r="A196" s="94" t="s">
        <v>88</v>
      </c>
      <c r="B196" s="96" t="s">
        <v>321</v>
      </c>
      <c r="C196" s="32" t="s">
        <v>10</v>
      </c>
      <c r="D196" s="41"/>
      <c r="E196" s="41"/>
      <c r="F196" s="41"/>
      <c r="G196" s="53"/>
      <c r="H196" s="53"/>
      <c r="I196" s="5"/>
      <c r="J196" s="123"/>
    </row>
    <row r="197" spans="1:10" ht="25.5" x14ac:dyDescent="0.25">
      <c r="A197" s="94" t="s">
        <v>45</v>
      </c>
      <c r="B197" s="96" t="s">
        <v>228</v>
      </c>
      <c r="C197" s="32"/>
      <c r="D197" s="41"/>
      <c r="E197" s="41"/>
      <c r="F197" s="41"/>
      <c r="G197" s="53"/>
      <c r="H197" s="53"/>
      <c r="I197" s="5"/>
      <c r="J197" s="123"/>
    </row>
    <row r="198" spans="1:10" x14ac:dyDescent="0.25">
      <c r="A198" s="94"/>
      <c r="B198" s="75" t="s">
        <v>229</v>
      </c>
      <c r="C198" s="33">
        <v>2</v>
      </c>
      <c r="D198" s="42">
        <v>32.6</v>
      </c>
      <c r="E198" s="42">
        <v>9.1</v>
      </c>
      <c r="F198" s="42"/>
      <c r="G198" s="59">
        <f t="shared" ref="G198:G199" si="7">PRODUCT(C198:F198)</f>
        <v>593.32000000000005</v>
      </c>
      <c r="H198" s="59"/>
      <c r="I198" s="2"/>
      <c r="J198" s="2"/>
    </row>
    <row r="199" spans="1:10" x14ac:dyDescent="0.25">
      <c r="A199" s="94"/>
      <c r="B199" s="75" t="s">
        <v>89</v>
      </c>
      <c r="C199" s="33"/>
      <c r="D199" s="42">
        <v>33.799999999999997</v>
      </c>
      <c r="E199" s="42">
        <v>22.8</v>
      </c>
      <c r="F199" s="42"/>
      <c r="G199" s="59">
        <f t="shared" si="7"/>
        <v>770.64</v>
      </c>
      <c r="H199" s="59"/>
      <c r="I199" s="2"/>
      <c r="J199" s="2"/>
    </row>
    <row r="200" spans="1:10" x14ac:dyDescent="0.25">
      <c r="A200" s="94"/>
      <c r="B200" s="75"/>
      <c r="C200" s="33"/>
      <c r="D200" s="42"/>
      <c r="E200" s="42"/>
      <c r="F200" s="42"/>
      <c r="G200" s="59">
        <f>SUM(G198:G199)</f>
        <v>1363.96</v>
      </c>
      <c r="H200" s="59">
        <f>G200</f>
        <v>1363.96</v>
      </c>
      <c r="I200" s="2"/>
      <c r="J200" s="2"/>
    </row>
    <row r="201" spans="1:10" x14ac:dyDescent="0.25">
      <c r="A201" s="94"/>
      <c r="B201" s="108"/>
      <c r="C201" s="88"/>
      <c r="D201" s="30"/>
      <c r="E201" s="30"/>
      <c r="F201" s="30"/>
      <c r="G201" s="53"/>
      <c r="H201" s="53"/>
      <c r="I201" s="5"/>
      <c r="J201" s="123"/>
    </row>
    <row r="202" spans="1:10" ht="51" x14ac:dyDescent="0.25">
      <c r="A202" s="94" t="s">
        <v>46</v>
      </c>
      <c r="B202" s="96" t="s">
        <v>322</v>
      </c>
      <c r="C202" s="32"/>
      <c r="D202" s="41"/>
      <c r="E202" s="41"/>
      <c r="F202" s="41"/>
      <c r="G202" s="53"/>
      <c r="H202" s="53"/>
      <c r="I202" s="5"/>
      <c r="J202" s="123"/>
    </row>
    <row r="203" spans="1:10" x14ac:dyDescent="0.25">
      <c r="A203" s="94"/>
      <c r="B203" s="96" t="s">
        <v>230</v>
      </c>
      <c r="C203" s="33"/>
      <c r="D203" s="42">
        <v>32.6</v>
      </c>
      <c r="E203" s="42">
        <v>9.1</v>
      </c>
      <c r="F203" s="42"/>
      <c r="G203" s="59">
        <f t="shared" ref="G203" si="8">PRODUCT(C203:F203)</f>
        <v>296.66000000000003</v>
      </c>
      <c r="H203" s="59">
        <f>G203</f>
        <v>296.66000000000003</v>
      </c>
      <c r="I203" s="2"/>
      <c r="J203" s="2"/>
    </row>
    <row r="204" spans="1:10" x14ac:dyDescent="0.25">
      <c r="A204" s="94"/>
      <c r="B204" s="108"/>
      <c r="C204" s="88"/>
      <c r="D204" s="30"/>
      <c r="E204" s="30"/>
      <c r="F204" s="30"/>
      <c r="G204" s="53"/>
      <c r="H204" s="53"/>
      <c r="I204" s="5"/>
      <c r="J204" s="123"/>
    </row>
    <row r="205" spans="1:10" x14ac:dyDescent="0.25">
      <c r="A205" s="94"/>
      <c r="B205" s="107" t="s">
        <v>112</v>
      </c>
      <c r="C205" s="32"/>
      <c r="D205" s="41"/>
      <c r="E205" s="41"/>
      <c r="F205" s="41"/>
      <c r="G205" s="53"/>
      <c r="H205" s="53"/>
      <c r="I205" s="5"/>
      <c r="J205" s="123"/>
    </row>
    <row r="206" spans="1:10" ht="102" x14ac:dyDescent="0.25">
      <c r="A206" s="94" t="s">
        <v>307</v>
      </c>
      <c r="B206" s="96" t="s">
        <v>323</v>
      </c>
      <c r="C206" s="32" t="s">
        <v>10</v>
      </c>
      <c r="D206" s="51"/>
      <c r="E206" s="51"/>
      <c r="F206" s="51"/>
      <c r="G206" s="51"/>
      <c r="H206" s="51"/>
      <c r="I206" s="5"/>
      <c r="J206" s="123"/>
    </row>
    <row r="207" spans="1:10" x14ac:dyDescent="0.25">
      <c r="A207" s="94"/>
      <c r="B207" s="75" t="s">
        <v>86</v>
      </c>
      <c r="C207" s="129"/>
      <c r="D207" s="59">
        <v>33.299999999999997</v>
      </c>
      <c r="E207" s="59">
        <v>22.3</v>
      </c>
      <c r="F207" s="59"/>
      <c r="G207" s="59">
        <f>D207*E207</f>
        <v>742.58999999999992</v>
      </c>
      <c r="H207" s="59"/>
      <c r="I207" s="2"/>
      <c r="J207" s="2"/>
    </row>
    <row r="208" spans="1:10" x14ac:dyDescent="0.25">
      <c r="A208" s="94"/>
      <c r="B208" s="82" t="s">
        <v>87</v>
      </c>
      <c r="C208" s="4"/>
      <c r="D208" s="42">
        <v>32.6</v>
      </c>
      <c r="E208" s="42">
        <v>9.1</v>
      </c>
      <c r="F208" s="42"/>
      <c r="G208" s="59">
        <f>(D208*E208)</f>
        <v>296.66000000000003</v>
      </c>
      <c r="H208" s="59"/>
      <c r="I208" s="2"/>
      <c r="J208" s="2"/>
    </row>
    <row r="209" spans="1:10" x14ac:dyDescent="0.25">
      <c r="A209" s="94"/>
      <c r="B209" s="75"/>
      <c r="C209" s="33"/>
      <c r="D209" s="42"/>
      <c r="E209" s="42"/>
      <c r="F209" s="42"/>
      <c r="G209" s="59">
        <f>SUM(G207:G208)</f>
        <v>1039.25</v>
      </c>
      <c r="H209" s="59">
        <f>G209</f>
        <v>1039.25</v>
      </c>
      <c r="I209" s="2"/>
      <c r="J209" s="2"/>
    </row>
    <row r="210" spans="1:10" x14ac:dyDescent="0.25">
      <c r="A210" s="94"/>
      <c r="B210" s="96"/>
      <c r="C210" s="32"/>
      <c r="D210" s="41"/>
      <c r="E210" s="41"/>
      <c r="F210" s="41"/>
      <c r="G210" s="53"/>
      <c r="H210" s="53"/>
      <c r="I210" s="5"/>
      <c r="J210" s="123"/>
    </row>
    <row r="211" spans="1:10" x14ac:dyDescent="0.25">
      <c r="A211" s="94"/>
      <c r="B211" s="107" t="s">
        <v>302</v>
      </c>
      <c r="C211" s="32"/>
      <c r="D211" s="41"/>
      <c r="E211" s="41"/>
      <c r="F211" s="41"/>
      <c r="G211" s="53"/>
      <c r="H211" s="53"/>
      <c r="I211" s="5"/>
      <c r="J211" s="123"/>
    </row>
    <row r="212" spans="1:10" ht="178.5" x14ac:dyDescent="0.25">
      <c r="A212" s="94" t="s">
        <v>91</v>
      </c>
      <c r="B212" s="96" t="s">
        <v>92</v>
      </c>
      <c r="C212" s="32" t="s">
        <v>10</v>
      </c>
      <c r="D212" s="51"/>
      <c r="E212" s="51"/>
      <c r="F212" s="51"/>
      <c r="G212" s="51"/>
      <c r="H212" s="51"/>
      <c r="I212" s="5"/>
      <c r="J212" s="123"/>
    </row>
    <row r="213" spans="1:10" x14ac:dyDescent="0.25">
      <c r="A213" s="94"/>
      <c r="B213" s="75" t="s">
        <v>299</v>
      </c>
      <c r="C213" s="33"/>
      <c r="D213" s="42">
        <v>33.299999999999997</v>
      </c>
      <c r="E213" s="42">
        <v>22.3</v>
      </c>
      <c r="F213" s="42"/>
      <c r="G213" s="59">
        <f>D213*E213</f>
        <v>742.58999999999992</v>
      </c>
      <c r="H213" s="59"/>
      <c r="I213" s="2"/>
      <c r="J213" s="2"/>
    </row>
    <row r="214" spans="1:10" x14ac:dyDescent="0.25">
      <c r="A214" s="94"/>
      <c r="B214" s="75" t="s">
        <v>300</v>
      </c>
      <c r="C214" s="33"/>
      <c r="D214" s="42">
        <v>31.8</v>
      </c>
      <c r="E214" s="42">
        <v>8.8000000000000007</v>
      </c>
      <c r="F214" s="42"/>
      <c r="G214" s="59">
        <f>D214*E214</f>
        <v>279.84000000000003</v>
      </c>
      <c r="H214" s="59"/>
      <c r="I214" s="2"/>
      <c r="J214" s="2"/>
    </row>
    <row r="215" spans="1:10" x14ac:dyDescent="0.25">
      <c r="A215" s="94"/>
      <c r="B215" s="75"/>
      <c r="C215" s="33"/>
      <c r="D215" s="42"/>
      <c r="E215" s="42"/>
      <c r="F215" s="42"/>
      <c r="G215" s="59">
        <f>SUM(G213:G214)</f>
        <v>1022.43</v>
      </c>
      <c r="H215" s="59">
        <f>G215</f>
        <v>1022.43</v>
      </c>
      <c r="I215" s="2"/>
      <c r="J215" s="2"/>
    </row>
    <row r="216" spans="1:10" x14ac:dyDescent="0.25">
      <c r="A216" s="94"/>
      <c r="B216" s="96"/>
      <c r="C216" s="32"/>
      <c r="D216" s="41"/>
      <c r="E216" s="41"/>
      <c r="F216" s="41"/>
      <c r="G216" s="53"/>
      <c r="H216" s="53"/>
      <c r="I216" s="5"/>
      <c r="J216" s="123"/>
    </row>
    <row r="217" spans="1:10" ht="191.25" x14ac:dyDescent="0.25">
      <c r="A217" s="94" t="s">
        <v>91</v>
      </c>
      <c r="B217" s="96" t="s">
        <v>306</v>
      </c>
      <c r="C217" s="32" t="s">
        <v>10</v>
      </c>
      <c r="D217" s="51"/>
      <c r="E217" s="51"/>
      <c r="F217" s="51"/>
      <c r="G217" s="51"/>
      <c r="H217" s="51"/>
      <c r="I217" s="5"/>
      <c r="J217" s="123"/>
    </row>
    <row r="218" spans="1:10" x14ac:dyDescent="0.25">
      <c r="A218" s="94"/>
      <c r="B218" s="75" t="s">
        <v>304</v>
      </c>
      <c r="C218" s="45"/>
      <c r="D218" s="42">
        <v>31.8</v>
      </c>
      <c r="E218" s="42">
        <v>8.8000000000000007</v>
      </c>
      <c r="F218" s="42"/>
      <c r="G218" s="59">
        <f>D218*E218</f>
        <v>279.84000000000003</v>
      </c>
      <c r="H218" s="59">
        <f>D218*E218</f>
        <v>279.84000000000003</v>
      </c>
      <c r="I218" s="2"/>
      <c r="J218" s="2"/>
    </row>
    <row r="219" spans="1:10" x14ac:dyDescent="0.25">
      <c r="A219" s="94"/>
      <c r="B219" s="76"/>
      <c r="C219" s="86"/>
      <c r="D219" s="43"/>
      <c r="E219" s="43"/>
      <c r="F219" s="43"/>
      <c r="G219" s="61"/>
      <c r="H219" s="61"/>
      <c r="I219" s="130"/>
      <c r="J219" s="131"/>
    </row>
    <row r="220" spans="1:10" ht="102" x14ac:dyDescent="0.25">
      <c r="A220" s="94" t="s">
        <v>301</v>
      </c>
      <c r="B220" s="96" t="s">
        <v>305</v>
      </c>
      <c r="C220" s="32" t="s">
        <v>10</v>
      </c>
      <c r="D220" s="41"/>
      <c r="E220" s="41"/>
      <c r="F220" s="41"/>
      <c r="G220" s="53"/>
      <c r="H220" s="53"/>
      <c r="I220" s="5"/>
      <c r="J220" s="123"/>
    </row>
    <row r="221" spans="1:10" x14ac:dyDescent="0.25">
      <c r="A221" s="94"/>
      <c r="B221" s="75" t="s">
        <v>303</v>
      </c>
      <c r="C221" s="45"/>
      <c r="D221" s="42">
        <v>31.8</v>
      </c>
      <c r="E221" s="42">
        <v>8.8000000000000007</v>
      </c>
      <c r="F221" s="42"/>
      <c r="G221" s="59">
        <f>D221*E221</f>
        <v>279.84000000000003</v>
      </c>
      <c r="H221" s="59">
        <f>D221*E221</f>
        <v>279.84000000000003</v>
      </c>
      <c r="I221" s="2"/>
      <c r="J221" s="2"/>
    </row>
    <row r="222" spans="1:10" x14ac:dyDescent="0.25">
      <c r="A222" s="94"/>
      <c r="B222" s="76"/>
      <c r="C222" s="86"/>
      <c r="D222" s="43"/>
      <c r="E222" s="43"/>
      <c r="F222" s="43"/>
      <c r="G222" s="61"/>
      <c r="H222" s="61"/>
      <c r="I222" s="130"/>
      <c r="J222" s="131"/>
    </row>
    <row r="223" spans="1:10" x14ac:dyDescent="0.25">
      <c r="A223" s="94"/>
      <c r="B223" s="101" t="s">
        <v>119</v>
      </c>
      <c r="C223" s="7"/>
      <c r="D223" s="41"/>
      <c r="E223" s="41"/>
      <c r="F223" s="41"/>
      <c r="G223" s="53"/>
      <c r="H223" s="53"/>
      <c r="I223" s="5"/>
      <c r="J223" s="123"/>
    </row>
    <row r="224" spans="1:10" ht="127.5" x14ac:dyDescent="0.25">
      <c r="A224" s="94" t="s">
        <v>224</v>
      </c>
      <c r="B224" s="96" t="s">
        <v>298</v>
      </c>
      <c r="C224" s="7" t="s">
        <v>10</v>
      </c>
      <c r="D224" s="41"/>
      <c r="E224" s="41"/>
      <c r="F224" s="41"/>
      <c r="G224" s="53"/>
      <c r="H224" s="53"/>
      <c r="I224" s="5"/>
      <c r="J224" s="123"/>
    </row>
    <row r="225" spans="1:10" ht="25.5" x14ac:dyDescent="0.25">
      <c r="A225" s="94" t="s">
        <v>46</v>
      </c>
      <c r="B225" s="96" t="s">
        <v>223</v>
      </c>
      <c r="C225" s="7"/>
      <c r="D225" s="41"/>
      <c r="E225" s="41"/>
      <c r="F225" s="41"/>
      <c r="G225" s="53"/>
      <c r="H225" s="53"/>
      <c r="I225" s="5"/>
      <c r="J225" s="123"/>
    </row>
    <row r="226" spans="1:10" x14ac:dyDescent="0.25">
      <c r="A226" s="94"/>
      <c r="B226" s="75" t="s">
        <v>297</v>
      </c>
      <c r="C226" s="98"/>
      <c r="D226" s="42">
        <v>34</v>
      </c>
      <c r="E226" s="42">
        <v>0.7</v>
      </c>
      <c r="F226" s="42"/>
      <c r="G226" s="59">
        <f>PRODUCT(C226:F226)</f>
        <v>23.799999999999997</v>
      </c>
      <c r="H226" s="59"/>
      <c r="I226" s="2"/>
      <c r="J226" s="2"/>
    </row>
    <row r="227" spans="1:10" x14ac:dyDescent="0.25">
      <c r="A227" s="94"/>
      <c r="B227" s="75" t="s">
        <v>221</v>
      </c>
      <c r="C227" s="98"/>
      <c r="D227" s="42">
        <v>80</v>
      </c>
      <c r="E227" s="42">
        <v>0.6</v>
      </c>
      <c r="F227" s="42"/>
      <c r="G227" s="59">
        <f>PRODUCT(C227:F227)</f>
        <v>48</v>
      </c>
      <c r="H227" s="59"/>
      <c r="I227" s="2"/>
      <c r="J227" s="2"/>
    </row>
    <row r="228" spans="1:10" x14ac:dyDescent="0.25">
      <c r="A228" s="94"/>
      <c r="B228" s="87" t="s">
        <v>222</v>
      </c>
      <c r="C228" s="98"/>
      <c r="D228" s="42">
        <v>50</v>
      </c>
      <c r="E228" s="42">
        <v>0.75</v>
      </c>
      <c r="F228" s="42"/>
      <c r="G228" s="59">
        <f>PRODUCT(C228:F228)</f>
        <v>37.5</v>
      </c>
      <c r="H228" s="59"/>
      <c r="I228" s="2"/>
      <c r="J228" s="2"/>
    </row>
    <row r="229" spans="1:10" x14ac:dyDescent="0.25">
      <c r="A229" s="94"/>
      <c r="B229" s="87"/>
      <c r="C229" s="8"/>
      <c r="D229" s="27"/>
      <c r="E229" s="27"/>
      <c r="F229" s="27"/>
      <c r="G229" s="63">
        <f>SUM(G226:G228)</f>
        <v>109.3</v>
      </c>
      <c r="H229" s="59">
        <f>G229</f>
        <v>109.3</v>
      </c>
      <c r="I229" s="2"/>
      <c r="J229" s="2"/>
    </row>
    <row r="230" spans="1:10" x14ac:dyDescent="0.25">
      <c r="A230" s="94"/>
      <c r="B230" s="108"/>
      <c r="C230" s="88"/>
      <c r="D230" s="30"/>
      <c r="E230" s="30"/>
      <c r="F230" s="30"/>
      <c r="G230" s="53"/>
      <c r="H230" s="53"/>
      <c r="I230" s="5"/>
      <c r="J230" s="123"/>
    </row>
    <row r="231" spans="1:10" ht="76.5" x14ac:dyDescent="0.25">
      <c r="A231" s="94" t="s">
        <v>225</v>
      </c>
      <c r="B231" s="96" t="s">
        <v>324</v>
      </c>
      <c r="C231" s="7" t="s">
        <v>122</v>
      </c>
      <c r="D231" s="41"/>
      <c r="E231" s="41"/>
      <c r="F231" s="41"/>
      <c r="G231" s="53"/>
      <c r="H231" s="53"/>
      <c r="I231" s="5"/>
      <c r="J231" s="123"/>
    </row>
    <row r="232" spans="1:10" x14ac:dyDescent="0.25">
      <c r="A232" s="94"/>
      <c r="B232" s="87"/>
      <c r="C232" s="105">
        <v>7</v>
      </c>
      <c r="D232" s="27"/>
      <c r="E232" s="27"/>
      <c r="F232" s="27"/>
      <c r="G232" s="59">
        <f>PRODUCT(C232:F232)</f>
        <v>7</v>
      </c>
      <c r="H232" s="59">
        <f>G232</f>
        <v>7</v>
      </c>
      <c r="I232" s="2"/>
      <c r="J232" s="2"/>
    </row>
    <row r="233" spans="1:10" x14ac:dyDescent="0.25">
      <c r="A233" s="94"/>
      <c r="B233" s="108"/>
      <c r="C233" s="88"/>
      <c r="D233" s="30"/>
      <c r="E233" s="30"/>
      <c r="F233" s="30"/>
      <c r="G233" s="53"/>
      <c r="H233" s="53"/>
      <c r="I233" s="5"/>
      <c r="J233" s="123"/>
    </row>
    <row r="234" spans="1:10" x14ac:dyDescent="0.25">
      <c r="A234" s="94"/>
      <c r="B234" s="101" t="s">
        <v>120</v>
      </c>
      <c r="C234" s="7"/>
      <c r="D234" s="41"/>
      <c r="E234" s="41"/>
      <c r="F234" s="41"/>
      <c r="G234" s="53"/>
      <c r="H234" s="53"/>
      <c r="I234" s="5"/>
      <c r="J234" s="123"/>
    </row>
    <row r="235" spans="1:10" ht="102" x14ac:dyDescent="0.25">
      <c r="A235" s="94" t="s">
        <v>218</v>
      </c>
      <c r="B235" s="96" t="s">
        <v>325</v>
      </c>
      <c r="C235" s="7" t="s">
        <v>9</v>
      </c>
      <c r="D235" s="41"/>
      <c r="E235" s="41"/>
      <c r="F235" s="41"/>
      <c r="G235" s="53"/>
      <c r="H235" s="53"/>
      <c r="I235" s="5"/>
      <c r="J235" s="123"/>
    </row>
    <row r="236" spans="1:10" x14ac:dyDescent="0.25">
      <c r="A236" s="94" t="s">
        <v>220</v>
      </c>
      <c r="B236" s="96" t="s">
        <v>219</v>
      </c>
      <c r="C236" s="7"/>
      <c r="D236" s="41"/>
      <c r="E236" s="41"/>
      <c r="F236" s="41"/>
      <c r="G236" s="53"/>
      <c r="H236" s="53"/>
      <c r="I236" s="5"/>
      <c r="J236" s="123"/>
    </row>
    <row r="237" spans="1:10" x14ac:dyDescent="0.25">
      <c r="A237" s="94"/>
      <c r="B237" s="75" t="s">
        <v>121</v>
      </c>
      <c r="C237" s="4">
        <v>2</v>
      </c>
      <c r="D237" s="42">
        <v>9</v>
      </c>
      <c r="E237" s="42"/>
      <c r="F237" s="42"/>
      <c r="G237" s="59">
        <f>C237*D237</f>
        <v>18</v>
      </c>
      <c r="H237" s="59"/>
      <c r="I237" s="2"/>
      <c r="J237" s="2"/>
    </row>
    <row r="238" spans="1:10" x14ac:dyDescent="0.25">
      <c r="A238" s="94"/>
      <c r="B238" s="75"/>
      <c r="C238" s="4">
        <v>2</v>
      </c>
      <c r="D238" s="42">
        <v>15.5</v>
      </c>
      <c r="E238" s="42"/>
      <c r="F238" s="42"/>
      <c r="G238" s="59">
        <f t="shared" ref="G238:G240" si="9">C238*D238</f>
        <v>31</v>
      </c>
      <c r="H238" s="59"/>
      <c r="I238" s="2"/>
      <c r="J238" s="2"/>
    </row>
    <row r="239" spans="1:10" x14ac:dyDescent="0.25">
      <c r="A239" s="94"/>
      <c r="B239" s="75"/>
      <c r="C239" s="4">
        <v>2</v>
      </c>
      <c r="D239" s="42">
        <v>30</v>
      </c>
      <c r="E239" s="42"/>
      <c r="F239" s="42"/>
      <c r="G239" s="59">
        <f t="shared" si="9"/>
        <v>60</v>
      </c>
      <c r="H239" s="59"/>
      <c r="I239" s="2"/>
      <c r="J239" s="2"/>
    </row>
    <row r="240" spans="1:10" x14ac:dyDescent="0.25">
      <c r="A240" s="94"/>
      <c r="B240" s="76" t="s">
        <v>18</v>
      </c>
      <c r="C240" s="9">
        <v>3</v>
      </c>
      <c r="D240" s="44">
        <v>4</v>
      </c>
      <c r="E240" s="44"/>
      <c r="F240" s="44"/>
      <c r="G240" s="62">
        <f t="shared" si="9"/>
        <v>12</v>
      </c>
      <c r="H240" s="62"/>
      <c r="I240" s="10"/>
      <c r="J240" s="10"/>
    </row>
    <row r="241" spans="1:10" x14ac:dyDescent="0.25">
      <c r="A241" s="93"/>
      <c r="B241" s="87"/>
      <c r="C241" s="8"/>
      <c r="D241" s="27"/>
      <c r="E241" s="27"/>
      <c r="F241" s="27"/>
      <c r="G241" s="63">
        <f>SUM(G237:G240)</f>
        <v>121</v>
      </c>
      <c r="H241" s="59">
        <f>G241</f>
        <v>121</v>
      </c>
      <c r="I241" s="2"/>
      <c r="J241" s="2"/>
    </row>
    <row r="242" spans="1:10" x14ac:dyDescent="0.25">
      <c r="A242" s="94"/>
      <c r="B242" s="108"/>
      <c r="C242" s="88"/>
      <c r="D242" s="30"/>
      <c r="E242" s="30"/>
      <c r="F242" s="30"/>
      <c r="G242" s="53"/>
      <c r="H242" s="53"/>
      <c r="I242" s="5"/>
      <c r="J242" s="123"/>
    </row>
    <row r="243" spans="1:10" x14ac:dyDescent="0.25">
      <c r="A243" s="94"/>
      <c r="B243" s="101" t="s">
        <v>169</v>
      </c>
      <c r="C243" s="7"/>
      <c r="D243" s="41"/>
      <c r="E243" s="41"/>
      <c r="F243" s="41"/>
      <c r="G243" s="53"/>
      <c r="H243" s="53"/>
      <c r="I243" s="5"/>
      <c r="J243" s="123"/>
    </row>
    <row r="244" spans="1:10" s="134" customFormat="1" ht="89.25" x14ac:dyDescent="0.25">
      <c r="A244" s="192" t="s">
        <v>227</v>
      </c>
      <c r="B244" s="100" t="s">
        <v>326</v>
      </c>
      <c r="C244" s="193" t="s">
        <v>10</v>
      </c>
      <c r="D244" s="30"/>
      <c r="E244" s="30"/>
      <c r="F244" s="30"/>
      <c r="G244" s="188"/>
      <c r="H244" s="188"/>
      <c r="I244" s="189"/>
      <c r="J244" s="190"/>
    </row>
    <row r="245" spans="1:10" x14ac:dyDescent="0.25">
      <c r="A245" s="94"/>
      <c r="B245" s="79"/>
      <c r="C245" s="33"/>
      <c r="D245" s="27">
        <v>813.6</v>
      </c>
      <c r="E245" s="27"/>
      <c r="F245" s="27"/>
      <c r="G245" s="63"/>
      <c r="H245" s="63">
        <v>813.6</v>
      </c>
      <c r="I245" s="2"/>
      <c r="J245" s="2"/>
    </row>
    <row r="246" spans="1:10" x14ac:dyDescent="0.25">
      <c r="A246" s="94"/>
      <c r="B246" s="108"/>
      <c r="C246" s="88"/>
      <c r="D246" s="30"/>
      <c r="E246" s="30"/>
      <c r="F246" s="30"/>
      <c r="G246" s="53"/>
      <c r="H246" s="53"/>
      <c r="I246" s="5"/>
      <c r="J246" s="123"/>
    </row>
    <row r="247" spans="1:10" x14ac:dyDescent="0.25">
      <c r="A247" s="94"/>
      <c r="B247" s="101" t="s">
        <v>214</v>
      </c>
      <c r="C247" s="132"/>
      <c r="D247" s="41"/>
      <c r="E247" s="41"/>
      <c r="F247" s="41"/>
      <c r="G247" s="53"/>
      <c r="H247" s="53"/>
      <c r="I247" s="5"/>
      <c r="J247" s="123"/>
    </row>
    <row r="248" spans="1:10" s="134" customFormat="1" ht="293.25" x14ac:dyDescent="0.25">
      <c r="A248" s="192" t="s">
        <v>231</v>
      </c>
      <c r="B248" s="104" t="s">
        <v>216</v>
      </c>
      <c r="C248" s="194" t="s">
        <v>215</v>
      </c>
      <c r="D248" s="25"/>
      <c r="E248" s="25"/>
      <c r="F248" s="25"/>
      <c r="G248" s="195"/>
      <c r="H248" s="195"/>
      <c r="I248" s="196"/>
      <c r="J248" s="190"/>
    </row>
    <row r="249" spans="1:10" x14ac:dyDescent="0.25">
      <c r="A249" s="94"/>
      <c r="B249" s="104"/>
      <c r="C249" s="33">
        <v>1</v>
      </c>
      <c r="D249" s="27"/>
      <c r="E249" s="27"/>
      <c r="F249" s="27"/>
      <c r="G249" s="59">
        <f>PRODUCT(C249:F249)</f>
        <v>1</v>
      </c>
      <c r="H249" s="59">
        <f>G249</f>
        <v>1</v>
      </c>
      <c r="I249" s="2"/>
      <c r="J249" s="2"/>
    </row>
    <row r="250" spans="1:10" x14ac:dyDescent="0.25">
      <c r="A250" s="94"/>
      <c r="B250" s="92"/>
      <c r="C250" s="50"/>
      <c r="D250" s="30"/>
      <c r="E250" s="30"/>
      <c r="F250" s="30"/>
      <c r="G250" s="53"/>
      <c r="H250" s="53"/>
      <c r="I250" s="5"/>
      <c r="J250" s="123"/>
    </row>
    <row r="251" spans="1:10" x14ac:dyDescent="0.25">
      <c r="A251" s="93"/>
      <c r="B251" s="81"/>
      <c r="C251" s="128"/>
      <c r="D251" s="30"/>
      <c r="E251" s="30"/>
      <c r="F251" s="30"/>
      <c r="G251" s="53"/>
      <c r="H251" s="53"/>
      <c r="I251" s="5"/>
      <c r="J251" s="123"/>
    </row>
    <row r="252" spans="1:10" ht="15.75" x14ac:dyDescent="0.25">
      <c r="A252" s="93"/>
      <c r="B252" s="121" t="s">
        <v>22</v>
      </c>
      <c r="C252" s="36"/>
      <c r="D252" s="54"/>
      <c r="E252" s="54"/>
      <c r="F252" s="54"/>
      <c r="G252" s="64"/>
      <c r="H252" s="64"/>
      <c r="I252" s="209">
        <f>SUM(J192:J250)</f>
        <v>0</v>
      </c>
      <c r="J252" s="210"/>
    </row>
    <row r="253" spans="1:10" x14ac:dyDescent="0.25">
      <c r="A253" s="94"/>
      <c r="B253" s="80"/>
      <c r="C253" s="35"/>
      <c r="D253" s="51"/>
      <c r="E253" s="51"/>
      <c r="F253" s="51"/>
      <c r="G253" s="51"/>
      <c r="H253" s="51"/>
      <c r="I253" s="5"/>
      <c r="J253" s="123"/>
    </row>
    <row r="254" spans="1:10" x14ac:dyDescent="0.25">
      <c r="A254" s="94"/>
      <c r="B254" s="80"/>
      <c r="C254" s="35"/>
      <c r="D254" s="51"/>
      <c r="E254" s="51"/>
      <c r="F254" s="51"/>
      <c r="G254" s="51"/>
      <c r="H254" s="51"/>
      <c r="I254" s="5"/>
      <c r="J254" s="123"/>
    </row>
    <row r="255" spans="1:10" x14ac:dyDescent="0.25">
      <c r="A255" s="94"/>
      <c r="B255" s="80"/>
      <c r="C255" s="35"/>
      <c r="D255" s="51"/>
      <c r="E255" s="51"/>
      <c r="F255" s="51"/>
      <c r="G255" s="51"/>
      <c r="H255" s="51"/>
      <c r="I255" s="5"/>
      <c r="J255" s="123"/>
    </row>
    <row r="256" spans="1:10" ht="15.75" x14ac:dyDescent="0.25">
      <c r="A256" s="94"/>
      <c r="B256" s="211" t="s">
        <v>113</v>
      </c>
      <c r="C256" s="212"/>
      <c r="D256" s="212"/>
      <c r="E256" s="212"/>
      <c r="F256" s="212"/>
      <c r="G256" s="212"/>
      <c r="H256" s="212"/>
      <c r="I256" s="212"/>
      <c r="J256" s="213"/>
    </row>
    <row r="257" spans="1:10" x14ac:dyDescent="0.25">
      <c r="A257" s="94"/>
      <c r="B257" s="101"/>
      <c r="C257" s="35"/>
      <c r="D257" s="51"/>
      <c r="E257" s="51"/>
      <c r="F257" s="51"/>
      <c r="G257" s="51"/>
      <c r="H257" s="51"/>
      <c r="I257" s="5"/>
      <c r="J257" s="123"/>
    </row>
    <row r="258" spans="1:10" x14ac:dyDescent="0.25">
      <c r="A258" s="94"/>
      <c r="B258" s="101" t="s">
        <v>114</v>
      </c>
      <c r="C258" s="7"/>
      <c r="D258" s="41"/>
      <c r="E258" s="41"/>
      <c r="F258" s="41"/>
      <c r="G258" s="53"/>
      <c r="H258" s="53"/>
      <c r="I258" s="5"/>
      <c r="J258" s="123"/>
    </row>
    <row r="259" spans="1:10" ht="153" x14ac:dyDescent="0.25">
      <c r="A259" s="94" t="s">
        <v>69</v>
      </c>
      <c r="B259" s="96" t="s">
        <v>173</v>
      </c>
      <c r="C259" s="7" t="s">
        <v>10</v>
      </c>
      <c r="D259" s="41"/>
      <c r="E259" s="41"/>
      <c r="F259" s="41"/>
      <c r="G259" s="53"/>
      <c r="H259" s="53"/>
      <c r="I259" s="5"/>
      <c r="J259" s="123"/>
    </row>
    <row r="260" spans="1:10" x14ac:dyDescent="0.25">
      <c r="A260" s="94"/>
      <c r="B260" s="75" t="s">
        <v>71</v>
      </c>
      <c r="C260" s="98"/>
      <c r="D260" s="42"/>
      <c r="E260" s="42"/>
      <c r="F260" s="42"/>
      <c r="G260" s="59">
        <v>188.59</v>
      </c>
      <c r="H260" s="59"/>
      <c r="I260" s="2"/>
      <c r="J260" s="2"/>
    </row>
    <row r="261" spans="1:10" x14ac:dyDescent="0.25">
      <c r="A261" s="94"/>
      <c r="B261" s="75" t="s">
        <v>72</v>
      </c>
      <c r="C261" s="98"/>
      <c r="D261" s="42"/>
      <c r="E261" s="42"/>
      <c r="F261" s="42"/>
      <c r="G261" s="59">
        <v>60.04</v>
      </c>
      <c r="H261" s="59"/>
      <c r="I261" s="2"/>
      <c r="J261" s="2"/>
    </row>
    <row r="262" spans="1:10" x14ac:dyDescent="0.25">
      <c r="A262" s="94"/>
      <c r="B262" s="82"/>
      <c r="C262" s="98"/>
      <c r="D262" s="42"/>
      <c r="E262" s="42"/>
      <c r="F262" s="42"/>
      <c r="G262" s="59">
        <f>SUM(G260:G261)</f>
        <v>248.63</v>
      </c>
      <c r="H262" s="59">
        <f>(G262)</f>
        <v>248.63</v>
      </c>
      <c r="I262" s="2"/>
      <c r="J262" s="2"/>
    </row>
    <row r="263" spans="1:10" x14ac:dyDescent="0.25">
      <c r="A263" s="94"/>
      <c r="B263" s="108"/>
      <c r="C263" s="88"/>
      <c r="D263" s="30"/>
      <c r="E263" s="30"/>
      <c r="F263" s="30"/>
      <c r="G263" s="53"/>
      <c r="H263" s="53"/>
      <c r="I263" s="5"/>
      <c r="J263" s="123"/>
    </row>
    <row r="264" spans="1:10" x14ac:dyDescent="0.25">
      <c r="A264" s="94"/>
      <c r="B264" s="101" t="s">
        <v>115</v>
      </c>
      <c r="C264" s="132"/>
      <c r="D264" s="41"/>
      <c r="E264" s="41"/>
      <c r="F264" s="41"/>
      <c r="G264" s="53"/>
      <c r="H264" s="53"/>
      <c r="I264" s="5"/>
      <c r="J264" s="123"/>
    </row>
    <row r="265" spans="1:10" ht="89.25" x14ac:dyDescent="0.25">
      <c r="A265" s="94" t="s">
        <v>70</v>
      </c>
      <c r="B265" s="96" t="s">
        <v>172</v>
      </c>
      <c r="C265" s="7" t="s">
        <v>10</v>
      </c>
      <c r="D265" s="41"/>
      <c r="E265" s="41"/>
      <c r="F265" s="41"/>
      <c r="G265" s="53"/>
      <c r="H265" s="53"/>
      <c r="I265" s="5"/>
      <c r="J265" s="123"/>
    </row>
    <row r="266" spans="1:10" x14ac:dyDescent="0.25">
      <c r="A266" s="94"/>
      <c r="B266" s="75" t="s">
        <v>17</v>
      </c>
      <c r="C266" s="98"/>
      <c r="D266" s="42">
        <f>2*(32.1+21.1)+(0.6*30)</f>
        <v>124.4</v>
      </c>
      <c r="E266" s="42"/>
      <c r="F266" s="42">
        <v>8</v>
      </c>
      <c r="G266" s="59">
        <f>F266*D266</f>
        <v>995.2</v>
      </c>
      <c r="H266" s="59"/>
      <c r="I266" s="2"/>
      <c r="J266" s="2"/>
    </row>
    <row r="267" spans="1:10" x14ac:dyDescent="0.25">
      <c r="A267" s="94"/>
      <c r="B267" s="75" t="s">
        <v>25</v>
      </c>
      <c r="C267" s="98"/>
      <c r="D267" s="42">
        <v>21.22</v>
      </c>
      <c r="E267" s="42">
        <v>32.1</v>
      </c>
      <c r="F267" s="42"/>
      <c r="G267" s="59">
        <f>E267*D267</f>
        <v>681.16200000000003</v>
      </c>
      <c r="H267" s="59"/>
      <c r="I267" s="2"/>
      <c r="J267" s="2"/>
    </row>
    <row r="268" spans="1:10" x14ac:dyDescent="0.25">
      <c r="A268" s="94"/>
      <c r="B268" s="75" t="s">
        <v>71</v>
      </c>
      <c r="C268" s="98"/>
      <c r="D268" s="42"/>
      <c r="E268" s="42"/>
      <c r="F268" s="42"/>
      <c r="G268" s="59">
        <v>188.59</v>
      </c>
      <c r="H268" s="59"/>
      <c r="I268" s="2"/>
      <c r="J268" s="2"/>
    </row>
    <row r="269" spans="1:10" x14ac:dyDescent="0.25">
      <c r="A269" s="94"/>
      <c r="B269" s="75" t="s">
        <v>72</v>
      </c>
      <c r="C269" s="98"/>
      <c r="D269" s="42"/>
      <c r="E269" s="42"/>
      <c r="F269" s="42"/>
      <c r="G269" s="59">
        <v>60.04</v>
      </c>
      <c r="H269" s="59"/>
      <c r="I269" s="2"/>
      <c r="J269" s="2"/>
    </row>
    <row r="270" spans="1:10" x14ac:dyDescent="0.25">
      <c r="A270" s="94"/>
      <c r="B270" s="75" t="s">
        <v>73</v>
      </c>
      <c r="C270" s="98"/>
      <c r="D270" s="42">
        <f>(1393.86-298.78)</f>
        <v>1095.08</v>
      </c>
      <c r="E270" s="42"/>
      <c r="F270" s="42"/>
      <c r="G270" s="59">
        <f>D270</f>
        <v>1095.08</v>
      </c>
      <c r="H270" s="59"/>
      <c r="I270" s="2"/>
      <c r="J270" s="2"/>
    </row>
    <row r="271" spans="1:10" x14ac:dyDescent="0.25">
      <c r="A271" s="94"/>
      <c r="B271" s="82"/>
      <c r="C271" s="98"/>
      <c r="D271" s="42"/>
      <c r="E271" s="42"/>
      <c r="F271" s="42"/>
      <c r="G271" s="59">
        <f>SUM(G266:G269)</f>
        <v>1924.992</v>
      </c>
      <c r="H271" s="59">
        <f>(G271)</f>
        <v>1924.992</v>
      </c>
      <c r="I271" s="2"/>
      <c r="J271" s="2"/>
    </row>
    <row r="272" spans="1:10" x14ac:dyDescent="0.25">
      <c r="A272" s="94"/>
      <c r="B272" s="108"/>
      <c r="C272" s="88"/>
      <c r="D272" s="30"/>
      <c r="E272" s="30"/>
      <c r="F272" s="30"/>
      <c r="G272" s="53"/>
      <c r="H272" s="53"/>
      <c r="I272" s="5"/>
      <c r="J272" s="123"/>
    </row>
    <row r="273" spans="1:10" ht="127.5" x14ac:dyDescent="0.25">
      <c r="A273" s="94" t="s">
        <v>98</v>
      </c>
      <c r="B273" s="96" t="s">
        <v>171</v>
      </c>
      <c r="C273" s="88" t="s">
        <v>10</v>
      </c>
      <c r="D273" s="41"/>
      <c r="E273" s="41"/>
      <c r="F273" s="41"/>
      <c r="G273" s="53"/>
      <c r="H273" s="53"/>
      <c r="I273" s="5"/>
      <c r="J273" s="123"/>
    </row>
    <row r="274" spans="1:10" x14ac:dyDescent="0.25">
      <c r="A274" s="94"/>
      <c r="B274" s="82" t="s">
        <v>17</v>
      </c>
      <c r="C274" s="8"/>
      <c r="D274" s="27"/>
      <c r="E274" s="27"/>
      <c r="F274" s="27"/>
      <c r="G274" s="63">
        <v>1045.8900000000001</v>
      </c>
      <c r="H274" s="63">
        <f>G274</f>
        <v>1045.8900000000001</v>
      </c>
      <c r="I274" s="2"/>
      <c r="J274" s="2"/>
    </row>
    <row r="275" spans="1:10" x14ac:dyDescent="0.25">
      <c r="A275" s="94"/>
      <c r="B275" s="82" t="s">
        <v>257</v>
      </c>
      <c r="C275" s="8">
        <v>5</v>
      </c>
      <c r="D275" s="27"/>
      <c r="E275" s="27"/>
      <c r="F275" s="27"/>
      <c r="G275" s="59"/>
      <c r="H275" s="63"/>
      <c r="I275" s="2"/>
      <c r="J275" s="2"/>
    </row>
    <row r="276" spans="1:10" x14ac:dyDescent="0.25">
      <c r="A276" s="93"/>
      <c r="B276" s="155"/>
      <c r="C276" s="50"/>
      <c r="D276" s="30"/>
      <c r="E276" s="30"/>
      <c r="F276" s="30"/>
      <c r="G276" s="53"/>
      <c r="H276" s="53"/>
      <c r="I276" s="5"/>
      <c r="J276" s="123"/>
    </row>
    <row r="277" spans="1:10" x14ac:dyDescent="0.25">
      <c r="A277" s="93"/>
      <c r="B277" s="156"/>
      <c r="C277" s="128"/>
      <c r="D277" s="30"/>
      <c r="E277" s="30"/>
      <c r="F277" s="30"/>
      <c r="G277" s="53"/>
      <c r="H277" s="53"/>
      <c r="I277" s="5"/>
      <c r="J277" s="123"/>
    </row>
    <row r="278" spans="1:10" ht="15.75" x14ac:dyDescent="0.25">
      <c r="A278" s="93"/>
      <c r="B278" s="121" t="s">
        <v>23</v>
      </c>
      <c r="C278" s="36"/>
      <c r="D278" s="54"/>
      <c r="E278" s="54"/>
      <c r="F278" s="54"/>
      <c r="G278" s="64"/>
      <c r="H278" s="64"/>
      <c r="I278" s="209">
        <f>SUM(J259:J276)</f>
        <v>0</v>
      </c>
      <c r="J278" s="210"/>
    </row>
    <row r="279" spans="1:10" s="6" customFormat="1" x14ac:dyDescent="0.25">
      <c r="A279" s="93"/>
      <c r="B279" s="136"/>
      <c r="C279" s="136"/>
      <c r="D279" s="136"/>
      <c r="E279" s="136"/>
      <c r="F279" s="136"/>
      <c r="G279" s="136"/>
      <c r="H279" s="136"/>
      <c r="I279" s="5"/>
      <c r="J279" s="124"/>
    </row>
    <row r="280" spans="1:10" s="6" customFormat="1" x14ac:dyDescent="0.25">
      <c r="A280" s="93"/>
      <c r="B280" s="136"/>
      <c r="C280" s="136"/>
      <c r="D280" s="136"/>
      <c r="E280" s="136"/>
      <c r="F280" s="136"/>
      <c r="G280" s="136"/>
      <c r="H280" s="136"/>
      <c r="I280" s="5"/>
      <c r="J280" s="124"/>
    </row>
    <row r="281" spans="1:10" s="6" customFormat="1" x14ac:dyDescent="0.25">
      <c r="A281" s="93"/>
      <c r="B281" s="77"/>
      <c r="C281" s="34"/>
      <c r="D281" s="46"/>
      <c r="E281" s="46"/>
      <c r="F281" s="46"/>
      <c r="G281" s="46"/>
      <c r="H281" s="46"/>
      <c r="I281" s="5"/>
      <c r="J281" s="123"/>
    </row>
    <row r="282" spans="1:10" ht="15.75" x14ac:dyDescent="0.25">
      <c r="A282" s="211" t="s">
        <v>272</v>
      </c>
      <c r="B282" s="212"/>
      <c r="C282" s="212"/>
      <c r="D282" s="212"/>
      <c r="E282" s="212"/>
      <c r="F282" s="212"/>
      <c r="G282" s="212"/>
      <c r="H282" s="212"/>
      <c r="I282" s="212"/>
      <c r="J282" s="213"/>
    </row>
    <row r="283" spans="1:10" s="6" customFormat="1" x14ac:dyDescent="0.25">
      <c r="A283" s="93"/>
      <c r="B283" s="136"/>
      <c r="C283" s="136"/>
      <c r="D283" s="136"/>
      <c r="E283" s="136"/>
      <c r="F283" s="136"/>
      <c r="G283" s="136"/>
      <c r="H283" s="136"/>
      <c r="I283" s="5"/>
      <c r="J283" s="124"/>
    </row>
    <row r="284" spans="1:10" s="22" customFormat="1" x14ac:dyDescent="0.25">
      <c r="A284" s="93"/>
      <c r="B284" s="106" t="s">
        <v>116</v>
      </c>
      <c r="C284" s="149"/>
      <c r="D284" s="43"/>
      <c r="E284" s="43"/>
      <c r="F284" s="43"/>
      <c r="G284" s="61"/>
      <c r="H284" s="61"/>
      <c r="I284" s="147"/>
      <c r="J284" s="148"/>
    </row>
    <row r="285" spans="1:10" s="22" customFormat="1" ht="306" x14ac:dyDescent="0.25">
      <c r="A285" s="218" t="s">
        <v>93</v>
      </c>
      <c r="B285" s="96" t="s">
        <v>211</v>
      </c>
      <c r="C285" s="214" t="s">
        <v>10</v>
      </c>
      <c r="D285" s="41"/>
      <c r="E285" s="41"/>
      <c r="F285" s="41"/>
      <c r="G285" s="53"/>
      <c r="H285" s="53"/>
      <c r="I285" s="5"/>
      <c r="J285" s="123"/>
    </row>
    <row r="286" spans="1:10" s="22" customFormat="1" ht="318.75" x14ac:dyDescent="0.25">
      <c r="A286" s="218"/>
      <c r="B286" s="96" t="s">
        <v>258</v>
      </c>
      <c r="C286" s="214"/>
      <c r="D286" s="41"/>
      <c r="E286" s="41"/>
      <c r="F286" s="41"/>
      <c r="G286" s="53"/>
      <c r="H286" s="53"/>
      <c r="I286" s="5"/>
      <c r="J286" s="123"/>
    </row>
    <row r="287" spans="1:10" s="22" customFormat="1" x14ac:dyDescent="0.25">
      <c r="A287" s="93"/>
      <c r="B287" s="75" t="s">
        <v>18</v>
      </c>
      <c r="C287" s="4">
        <v>10</v>
      </c>
      <c r="D287" s="42"/>
      <c r="E287" s="42">
        <v>0.5</v>
      </c>
      <c r="F287" s="42">
        <v>1.1000000000000001</v>
      </c>
      <c r="G287" s="59">
        <f>(C287*E287*F287)</f>
        <v>5.5</v>
      </c>
      <c r="H287" s="59"/>
      <c r="I287" s="2"/>
      <c r="J287" s="2"/>
    </row>
    <row r="288" spans="1:10" s="22" customFormat="1" x14ac:dyDescent="0.25">
      <c r="A288" s="93"/>
      <c r="B288" s="75" t="s">
        <v>18</v>
      </c>
      <c r="C288" s="4">
        <v>3</v>
      </c>
      <c r="D288" s="42"/>
      <c r="E288" s="42">
        <v>2.2000000000000002</v>
      </c>
      <c r="F288" s="42">
        <v>1.1000000000000001</v>
      </c>
      <c r="G288" s="59">
        <f t="shared" ref="G288:G293" si="10">(C288*E288*F288)</f>
        <v>7.2600000000000016</v>
      </c>
      <c r="H288" s="59"/>
      <c r="I288" s="2"/>
      <c r="J288" s="2"/>
    </row>
    <row r="289" spans="1:10" s="22" customFormat="1" x14ac:dyDescent="0.25">
      <c r="A289" s="93"/>
      <c r="B289" s="75" t="s">
        <v>18</v>
      </c>
      <c r="C289" s="4">
        <v>2</v>
      </c>
      <c r="D289" s="42"/>
      <c r="E289" s="42">
        <v>3.4</v>
      </c>
      <c r="F289" s="42">
        <v>1.1000000000000001</v>
      </c>
      <c r="G289" s="59">
        <f>(C289*E289*F289)</f>
        <v>7.48</v>
      </c>
      <c r="H289" s="59"/>
      <c r="I289" s="2"/>
      <c r="J289" s="2"/>
    </row>
    <row r="290" spans="1:10" s="22" customFormat="1" x14ac:dyDescent="0.25">
      <c r="A290" s="93"/>
      <c r="B290" s="75" t="s">
        <v>18</v>
      </c>
      <c r="C290" s="4">
        <v>2</v>
      </c>
      <c r="D290" s="42"/>
      <c r="E290" s="42">
        <v>1.65</v>
      </c>
      <c r="F290" s="42">
        <v>2.35</v>
      </c>
      <c r="G290" s="59">
        <f>(C290*E290*F290)</f>
        <v>7.7549999999999999</v>
      </c>
      <c r="H290" s="59"/>
      <c r="I290" s="2"/>
      <c r="J290" s="2"/>
    </row>
    <row r="291" spans="1:10" s="22" customFormat="1" x14ac:dyDescent="0.25">
      <c r="A291" s="93"/>
      <c r="B291" s="75" t="s">
        <v>17</v>
      </c>
      <c r="C291" s="4">
        <v>2</v>
      </c>
      <c r="D291" s="42"/>
      <c r="E291" s="42">
        <v>1.1000000000000001</v>
      </c>
      <c r="F291" s="42">
        <v>2.35</v>
      </c>
      <c r="G291" s="59">
        <f t="shared" si="10"/>
        <v>5.1700000000000008</v>
      </c>
      <c r="H291" s="59"/>
      <c r="I291" s="2"/>
      <c r="J291" s="2"/>
    </row>
    <row r="292" spans="1:10" s="22" customFormat="1" x14ac:dyDescent="0.25">
      <c r="A292" s="93"/>
      <c r="B292" s="75" t="s">
        <v>17</v>
      </c>
      <c r="C292" s="4">
        <v>3</v>
      </c>
      <c r="D292" s="42"/>
      <c r="E292" s="42">
        <v>2.4</v>
      </c>
      <c r="F292" s="42">
        <v>2.35</v>
      </c>
      <c r="G292" s="59">
        <f>(C292*E292*F292)</f>
        <v>16.919999999999998</v>
      </c>
      <c r="H292" s="59"/>
      <c r="I292" s="2"/>
      <c r="J292" s="2"/>
    </row>
    <row r="293" spans="1:10" s="22" customFormat="1" x14ac:dyDescent="0.25">
      <c r="A293" s="93"/>
      <c r="B293" s="75" t="s">
        <v>17</v>
      </c>
      <c r="C293" s="4">
        <v>10</v>
      </c>
      <c r="D293" s="42"/>
      <c r="E293" s="42">
        <v>5.7</v>
      </c>
      <c r="F293" s="42">
        <v>2.15</v>
      </c>
      <c r="G293" s="59">
        <f t="shared" si="10"/>
        <v>122.55</v>
      </c>
      <c r="H293" s="59"/>
      <c r="I293" s="2"/>
      <c r="J293" s="2"/>
    </row>
    <row r="294" spans="1:10" s="22" customFormat="1" x14ac:dyDescent="0.25">
      <c r="A294" s="93"/>
      <c r="B294" s="82"/>
      <c r="C294" s="4"/>
      <c r="D294" s="42"/>
      <c r="E294" s="42"/>
      <c r="F294" s="42"/>
      <c r="G294" s="59">
        <f>SUM(G287:G293)</f>
        <v>172.63499999999999</v>
      </c>
      <c r="H294" s="59">
        <f>(G294)</f>
        <v>172.63499999999999</v>
      </c>
      <c r="I294" s="2"/>
      <c r="J294" s="2"/>
    </row>
    <row r="295" spans="1:10" s="22" customFormat="1" x14ac:dyDescent="0.25">
      <c r="A295" s="93"/>
      <c r="B295" s="99"/>
      <c r="C295" s="132"/>
      <c r="D295" s="41"/>
      <c r="E295" s="41"/>
      <c r="F295" s="41"/>
      <c r="G295" s="53"/>
      <c r="H295" s="53"/>
      <c r="I295" s="5"/>
      <c r="J295" s="123"/>
    </row>
    <row r="296" spans="1:10" s="22" customFormat="1" x14ac:dyDescent="0.25">
      <c r="A296" s="93"/>
      <c r="B296" s="101" t="s">
        <v>193</v>
      </c>
      <c r="C296" s="132"/>
      <c r="D296" s="41"/>
      <c r="E296" s="41"/>
      <c r="F296" s="41"/>
      <c r="G296" s="53"/>
      <c r="H296" s="53"/>
      <c r="I296" s="5"/>
      <c r="J296" s="123"/>
    </row>
    <row r="297" spans="1:10" s="22" customFormat="1" ht="165.75" x14ac:dyDescent="0.25">
      <c r="A297" s="93" t="s">
        <v>94</v>
      </c>
      <c r="B297" s="100" t="s">
        <v>268</v>
      </c>
      <c r="C297" s="151" t="s">
        <v>10</v>
      </c>
      <c r="D297" s="41"/>
      <c r="E297" s="41"/>
      <c r="F297" s="41"/>
      <c r="G297" s="53"/>
      <c r="H297" s="53"/>
      <c r="I297" s="5"/>
      <c r="J297" s="123"/>
    </row>
    <row r="298" spans="1:10" s="22" customFormat="1" x14ac:dyDescent="0.25">
      <c r="A298" s="93"/>
      <c r="B298" s="75" t="s">
        <v>18</v>
      </c>
      <c r="C298" s="4">
        <v>10</v>
      </c>
      <c r="D298" s="42"/>
      <c r="E298" s="42">
        <v>0.5</v>
      </c>
      <c r="F298" s="42">
        <v>1.1000000000000001</v>
      </c>
      <c r="G298" s="59">
        <f>(C298*E298*F298)</f>
        <v>5.5</v>
      </c>
      <c r="H298" s="59"/>
      <c r="I298" s="2"/>
      <c r="J298" s="2"/>
    </row>
    <row r="299" spans="1:10" s="22" customFormat="1" x14ac:dyDescent="0.25">
      <c r="A299" s="93"/>
      <c r="B299" s="75" t="s">
        <v>18</v>
      </c>
      <c r="C299" s="4">
        <v>3</v>
      </c>
      <c r="D299" s="42"/>
      <c r="E299" s="42">
        <v>2.2000000000000002</v>
      </c>
      <c r="F299" s="42">
        <v>1.1000000000000001</v>
      </c>
      <c r="G299" s="59">
        <f t="shared" ref="G299" si="11">(C299*E299*F299)</f>
        <v>7.2600000000000016</v>
      </c>
      <c r="H299" s="59"/>
      <c r="I299" s="2"/>
      <c r="J299" s="2"/>
    </row>
    <row r="300" spans="1:10" s="22" customFormat="1" x14ac:dyDescent="0.25">
      <c r="A300" s="93"/>
      <c r="B300" s="75" t="s">
        <v>18</v>
      </c>
      <c r="C300" s="4">
        <v>2</v>
      </c>
      <c r="D300" s="42"/>
      <c r="E300" s="42">
        <v>3.4</v>
      </c>
      <c r="F300" s="42">
        <v>1.1000000000000001</v>
      </c>
      <c r="G300" s="59">
        <f>(C300*E300*F300)</f>
        <v>7.48</v>
      </c>
      <c r="H300" s="59"/>
      <c r="I300" s="2"/>
      <c r="J300" s="2"/>
    </row>
    <row r="301" spans="1:10" s="22" customFormat="1" x14ac:dyDescent="0.25">
      <c r="A301" s="93"/>
      <c r="B301" s="75" t="s">
        <v>18</v>
      </c>
      <c r="C301" s="4">
        <v>2</v>
      </c>
      <c r="D301" s="42"/>
      <c r="E301" s="42">
        <v>1.65</v>
      </c>
      <c r="F301" s="42">
        <v>2.35</v>
      </c>
      <c r="G301" s="59">
        <f>(C301*E301*F301)</f>
        <v>7.7549999999999999</v>
      </c>
      <c r="H301" s="59"/>
      <c r="I301" s="2"/>
      <c r="J301" s="2"/>
    </row>
    <row r="302" spans="1:10" s="22" customFormat="1" x14ac:dyDescent="0.25">
      <c r="A302" s="93"/>
      <c r="B302" s="75" t="s">
        <v>17</v>
      </c>
      <c r="C302" s="4">
        <v>2</v>
      </c>
      <c r="D302" s="42"/>
      <c r="E302" s="42">
        <v>1.1000000000000001</v>
      </c>
      <c r="F302" s="42">
        <v>2.35</v>
      </c>
      <c r="G302" s="59">
        <f t="shared" ref="G302" si="12">(C302*E302*F302)</f>
        <v>5.1700000000000008</v>
      </c>
      <c r="H302" s="59"/>
      <c r="I302" s="2"/>
      <c r="J302" s="2"/>
    </row>
    <row r="303" spans="1:10" s="22" customFormat="1" x14ac:dyDescent="0.25">
      <c r="A303" s="93"/>
      <c r="B303" s="75" t="s">
        <v>17</v>
      </c>
      <c r="C303" s="4">
        <v>3</v>
      </c>
      <c r="D303" s="42"/>
      <c r="E303" s="42">
        <v>2.4</v>
      </c>
      <c r="F303" s="42">
        <v>2.35</v>
      </c>
      <c r="G303" s="59">
        <f>(C303*E303*F303)</f>
        <v>16.919999999999998</v>
      </c>
      <c r="H303" s="59"/>
      <c r="I303" s="2"/>
      <c r="J303" s="2"/>
    </row>
    <row r="304" spans="1:10" s="22" customFormat="1" x14ac:dyDescent="0.25">
      <c r="A304" s="93"/>
      <c r="B304" s="75" t="s">
        <v>17</v>
      </c>
      <c r="C304" s="4">
        <v>10</v>
      </c>
      <c r="D304" s="42"/>
      <c r="E304" s="42">
        <v>5.7</v>
      </c>
      <c r="F304" s="42">
        <v>2.15</v>
      </c>
      <c r="G304" s="59">
        <f t="shared" ref="G304" si="13">(C304*E304*F304)</f>
        <v>122.55</v>
      </c>
      <c r="H304" s="59"/>
      <c r="I304" s="2"/>
      <c r="J304" s="2"/>
    </row>
    <row r="305" spans="1:10" s="22" customFormat="1" x14ac:dyDescent="0.25">
      <c r="A305" s="93"/>
      <c r="B305" s="82"/>
      <c r="C305" s="4"/>
      <c r="D305" s="42"/>
      <c r="E305" s="42"/>
      <c r="F305" s="42"/>
      <c r="G305" s="59">
        <f>SUM(G298:G304)</f>
        <v>172.63499999999999</v>
      </c>
      <c r="H305" s="59">
        <f>(G305)</f>
        <v>172.63499999999999</v>
      </c>
      <c r="I305" s="2"/>
      <c r="J305" s="2"/>
    </row>
    <row r="306" spans="1:10" s="22" customFormat="1" x14ac:dyDescent="0.25">
      <c r="A306" s="93"/>
      <c r="B306" s="99"/>
      <c r="C306" s="132"/>
      <c r="D306" s="41"/>
      <c r="E306" s="41"/>
      <c r="F306" s="41"/>
      <c r="G306" s="53"/>
      <c r="H306" s="53"/>
      <c r="I306" s="5"/>
      <c r="J306" s="123"/>
    </row>
    <row r="307" spans="1:10" s="22" customFormat="1" x14ac:dyDescent="0.25">
      <c r="A307" s="93"/>
      <c r="B307" s="101" t="s">
        <v>194</v>
      </c>
      <c r="C307" s="132"/>
      <c r="D307" s="41"/>
      <c r="E307" s="41"/>
      <c r="F307" s="41"/>
      <c r="G307" s="53"/>
      <c r="H307" s="53"/>
      <c r="I307" s="5"/>
      <c r="J307" s="123"/>
    </row>
    <row r="308" spans="1:10" s="191" customFormat="1" ht="357" x14ac:dyDescent="0.25">
      <c r="A308" s="187" t="s">
        <v>233</v>
      </c>
      <c r="B308" s="100" t="s">
        <v>213</v>
      </c>
      <c r="C308" s="197" t="s">
        <v>122</v>
      </c>
      <c r="D308" s="30"/>
      <c r="E308" s="30"/>
      <c r="F308" s="30"/>
      <c r="G308" s="188"/>
      <c r="H308" s="188"/>
      <c r="I308" s="189"/>
      <c r="J308" s="190"/>
    </row>
    <row r="309" spans="1:10" s="22" customFormat="1" x14ac:dyDescent="0.25">
      <c r="A309" s="93"/>
      <c r="B309" s="82" t="s">
        <v>97</v>
      </c>
      <c r="C309" s="4">
        <v>18</v>
      </c>
      <c r="D309" s="42"/>
      <c r="E309" s="42"/>
      <c r="F309" s="42"/>
      <c r="G309" s="59"/>
      <c r="H309" s="59">
        <f>C309</f>
        <v>18</v>
      </c>
      <c r="I309" s="2"/>
      <c r="J309" s="2"/>
    </row>
    <row r="310" spans="1:10" s="22" customFormat="1" x14ac:dyDescent="0.25">
      <c r="A310" s="93"/>
      <c r="B310" s="82" t="s">
        <v>212</v>
      </c>
      <c r="C310" s="4">
        <v>1</v>
      </c>
      <c r="D310" s="42"/>
      <c r="E310" s="42"/>
      <c r="F310" s="42"/>
      <c r="G310" s="59"/>
      <c r="H310" s="59">
        <f>C310</f>
        <v>1</v>
      </c>
      <c r="I310" s="2"/>
      <c r="J310" s="2"/>
    </row>
    <row r="311" spans="1:10" s="22" customFormat="1" x14ac:dyDescent="0.25">
      <c r="A311" s="93"/>
      <c r="B311" s="99"/>
      <c r="C311" s="132"/>
      <c r="D311" s="41"/>
      <c r="E311" s="41"/>
      <c r="F311" s="41"/>
      <c r="G311" s="53"/>
      <c r="H311" s="53"/>
      <c r="I311" s="5"/>
      <c r="J311" s="123"/>
    </row>
    <row r="312" spans="1:10" s="22" customFormat="1" x14ac:dyDescent="0.25">
      <c r="A312" s="93"/>
      <c r="B312" s="101" t="s">
        <v>195</v>
      </c>
      <c r="C312" s="132"/>
      <c r="D312" s="41"/>
      <c r="E312" s="41"/>
      <c r="F312" s="41"/>
      <c r="G312" s="53"/>
      <c r="H312" s="53"/>
      <c r="I312" s="5"/>
      <c r="J312" s="123"/>
    </row>
    <row r="313" spans="1:10" s="22" customFormat="1" ht="409.5" x14ac:dyDescent="0.25">
      <c r="A313" s="93" t="s">
        <v>202</v>
      </c>
      <c r="B313" s="96" t="s">
        <v>327</v>
      </c>
      <c r="C313" s="151" t="s">
        <v>122</v>
      </c>
      <c r="D313" s="41"/>
      <c r="E313" s="41"/>
      <c r="F313" s="41"/>
      <c r="G313" s="53"/>
      <c r="H313" s="53"/>
      <c r="I313" s="5"/>
      <c r="J313" s="123"/>
    </row>
    <row r="314" spans="1:10" s="22" customFormat="1" x14ac:dyDescent="0.25">
      <c r="A314" s="93"/>
      <c r="B314" s="82" t="s">
        <v>197</v>
      </c>
      <c r="C314" s="4">
        <v>2</v>
      </c>
      <c r="D314" s="42"/>
      <c r="E314" s="42"/>
      <c r="F314" s="42"/>
      <c r="G314" s="59"/>
      <c r="H314" s="59"/>
      <c r="I314" s="2"/>
      <c r="J314" s="2"/>
    </row>
    <row r="315" spans="1:10" s="22" customFormat="1" x14ac:dyDescent="0.25">
      <c r="A315" s="93"/>
      <c r="B315" s="82" t="s">
        <v>198</v>
      </c>
      <c r="C315" s="4">
        <v>2</v>
      </c>
      <c r="D315" s="42"/>
      <c r="E315" s="42"/>
      <c r="F315" s="42"/>
      <c r="G315" s="59"/>
      <c r="H315" s="59"/>
      <c r="I315" s="2"/>
      <c r="J315" s="2"/>
    </row>
    <row r="316" spans="1:10" s="22" customFormat="1" x14ac:dyDescent="0.25">
      <c r="A316" s="93"/>
      <c r="B316" s="82" t="s">
        <v>199</v>
      </c>
      <c r="C316" s="4">
        <v>2</v>
      </c>
      <c r="D316" s="42"/>
      <c r="E316" s="42"/>
      <c r="F316" s="42"/>
      <c r="G316" s="59"/>
      <c r="H316" s="59"/>
      <c r="I316" s="2"/>
      <c r="J316" s="2"/>
    </row>
    <row r="317" spans="1:10" s="22" customFormat="1" x14ac:dyDescent="0.25">
      <c r="A317" s="93"/>
      <c r="B317" s="82"/>
      <c r="C317" s="4">
        <f>SUM(C314:C316)</f>
        <v>6</v>
      </c>
      <c r="D317" s="42"/>
      <c r="E317" s="42"/>
      <c r="F317" s="42"/>
      <c r="G317" s="59"/>
      <c r="H317" s="59">
        <v>6</v>
      </c>
      <c r="I317" s="2"/>
      <c r="J317" s="2"/>
    </row>
    <row r="318" spans="1:10" s="22" customFormat="1" x14ac:dyDescent="0.25">
      <c r="A318" s="93"/>
      <c r="B318" s="99"/>
      <c r="C318" s="132"/>
      <c r="D318" s="41"/>
      <c r="E318" s="41"/>
      <c r="F318" s="41"/>
      <c r="G318" s="53"/>
      <c r="H318" s="53"/>
      <c r="I318" s="5"/>
      <c r="J318" s="123"/>
    </row>
    <row r="319" spans="1:10" s="22" customFormat="1" x14ac:dyDescent="0.25">
      <c r="A319" s="93"/>
      <c r="B319" s="154" t="s">
        <v>196</v>
      </c>
      <c r="C319" s="132"/>
      <c r="D319" s="41"/>
      <c r="E319" s="41"/>
      <c r="F319" s="41"/>
      <c r="G319" s="53"/>
      <c r="H319" s="53"/>
      <c r="I319" s="5"/>
      <c r="J319" s="123"/>
    </row>
    <row r="320" spans="1:10" s="22" customFormat="1" ht="216.75" x14ac:dyDescent="0.25">
      <c r="A320" s="93" t="s">
        <v>95</v>
      </c>
      <c r="B320" s="100" t="s">
        <v>232</v>
      </c>
      <c r="C320" s="132" t="s">
        <v>15</v>
      </c>
      <c r="D320" s="41"/>
      <c r="E320" s="41"/>
      <c r="F320" s="41"/>
      <c r="G320" s="53"/>
      <c r="H320" s="53"/>
      <c r="I320" s="5"/>
      <c r="J320" s="123"/>
    </row>
    <row r="321" spans="1:10" s="22" customFormat="1" x14ac:dyDescent="0.25">
      <c r="A321" s="93"/>
      <c r="B321" s="79" t="s">
        <v>96</v>
      </c>
      <c r="C321" s="4">
        <v>7</v>
      </c>
      <c r="D321" s="42"/>
      <c r="E321" s="42"/>
      <c r="F321" s="42"/>
      <c r="G321" s="59"/>
      <c r="H321" s="59">
        <v>7</v>
      </c>
      <c r="I321" s="2"/>
      <c r="J321" s="2"/>
    </row>
    <row r="322" spans="1:10" x14ac:dyDescent="0.25">
      <c r="A322" s="93"/>
      <c r="B322" s="154"/>
      <c r="C322" s="50"/>
      <c r="D322" s="30"/>
      <c r="E322" s="30"/>
      <c r="F322" s="30"/>
      <c r="G322" s="53"/>
      <c r="H322" s="53"/>
      <c r="I322" s="5"/>
      <c r="J322" s="123"/>
    </row>
    <row r="323" spans="1:10" s="22" customFormat="1" x14ac:dyDescent="0.25">
      <c r="A323" s="200"/>
      <c r="B323" s="154" t="s">
        <v>274</v>
      </c>
      <c r="C323" s="132"/>
      <c r="D323" s="41"/>
      <c r="E323" s="41"/>
      <c r="F323" s="41"/>
      <c r="G323" s="53"/>
      <c r="H323" s="53"/>
      <c r="I323" s="5"/>
      <c r="J323" s="123"/>
    </row>
    <row r="324" spans="1:10" s="22" customFormat="1" ht="408" x14ac:dyDescent="0.25">
      <c r="A324" s="200" t="s">
        <v>273</v>
      </c>
      <c r="B324" s="100" t="s">
        <v>328</v>
      </c>
      <c r="C324" s="201" t="s">
        <v>12</v>
      </c>
      <c r="D324" s="41"/>
      <c r="E324" s="41"/>
      <c r="F324" s="41"/>
      <c r="G324" s="53"/>
      <c r="H324" s="53"/>
      <c r="I324" s="5"/>
      <c r="J324" s="123"/>
    </row>
    <row r="325" spans="1:10" s="22" customFormat="1" x14ac:dyDescent="0.25">
      <c r="A325" s="200"/>
      <c r="B325" s="79" t="s">
        <v>275</v>
      </c>
      <c r="C325" s="4">
        <v>2</v>
      </c>
      <c r="D325" s="42">
        <v>6</v>
      </c>
      <c r="E325" s="42"/>
      <c r="F325" s="42">
        <v>15</v>
      </c>
      <c r="G325" s="59">
        <f>PRODUCT(C325:F325)</f>
        <v>180</v>
      </c>
      <c r="H325" s="59"/>
      <c r="I325" s="2"/>
      <c r="J325" s="2"/>
    </row>
    <row r="326" spans="1:10" s="22" customFormat="1" x14ac:dyDescent="0.25">
      <c r="A326" s="200"/>
      <c r="B326" s="79" t="s">
        <v>276</v>
      </c>
      <c r="C326" s="4"/>
      <c r="D326" s="42">
        <v>33.5</v>
      </c>
      <c r="E326" s="42"/>
      <c r="F326" s="42">
        <v>15</v>
      </c>
      <c r="G326" s="59">
        <f>PRODUCT(C326:F326)</f>
        <v>502.5</v>
      </c>
      <c r="H326" s="59"/>
      <c r="I326" s="2"/>
      <c r="J326" s="2"/>
    </row>
    <row r="327" spans="1:10" s="22" customFormat="1" x14ac:dyDescent="0.25">
      <c r="A327" s="200"/>
      <c r="B327" s="82"/>
      <c r="C327" s="4"/>
      <c r="D327" s="42"/>
      <c r="E327" s="42"/>
      <c r="F327" s="42"/>
      <c r="G327" s="59">
        <f>SUM(G325:G326)</f>
        <v>682.5</v>
      </c>
      <c r="H327" s="59">
        <f>(G327)</f>
        <v>682.5</v>
      </c>
      <c r="I327" s="2"/>
      <c r="J327" s="2"/>
    </row>
    <row r="328" spans="1:10" x14ac:dyDescent="0.25">
      <c r="A328" s="200"/>
      <c r="B328" s="154"/>
      <c r="C328" s="132"/>
      <c r="D328" s="41"/>
      <c r="E328" s="41"/>
      <c r="F328" s="41"/>
      <c r="G328" s="53"/>
      <c r="H328" s="53"/>
      <c r="I328" s="5"/>
      <c r="J328" s="123"/>
    </row>
    <row r="329" spans="1:10" s="22" customFormat="1" x14ac:dyDescent="0.25">
      <c r="A329" s="200"/>
      <c r="B329" s="154" t="s">
        <v>277</v>
      </c>
      <c r="C329" s="132"/>
      <c r="D329" s="41"/>
      <c r="E329" s="41"/>
      <c r="F329" s="41"/>
      <c r="G329" s="53"/>
      <c r="H329" s="53"/>
      <c r="I329" s="5"/>
      <c r="J329" s="123"/>
    </row>
    <row r="330" spans="1:10" s="22" customFormat="1" ht="408" x14ac:dyDescent="0.25">
      <c r="A330" s="200" t="s">
        <v>273</v>
      </c>
      <c r="B330" s="100" t="s">
        <v>329</v>
      </c>
      <c r="C330" s="201" t="s">
        <v>12</v>
      </c>
      <c r="D330" s="41"/>
      <c r="E330" s="41"/>
      <c r="F330" s="41"/>
      <c r="G330" s="53"/>
      <c r="H330" s="53"/>
      <c r="I330" s="5"/>
      <c r="J330" s="123"/>
    </row>
    <row r="331" spans="1:10" s="22" customFormat="1" x14ac:dyDescent="0.25">
      <c r="A331" s="200"/>
      <c r="B331" s="79"/>
      <c r="C331" s="4"/>
      <c r="D331" s="42">
        <v>20</v>
      </c>
      <c r="E331" s="42"/>
      <c r="F331" s="42">
        <v>15</v>
      </c>
      <c r="G331" s="59">
        <f>PRODUCT(C331:F331)</f>
        <v>300</v>
      </c>
      <c r="H331" s="59">
        <f>(G331)</f>
        <v>300</v>
      </c>
      <c r="I331" s="2"/>
      <c r="J331" s="2"/>
    </row>
    <row r="332" spans="1:10" x14ac:dyDescent="0.25">
      <c r="A332" s="200"/>
      <c r="B332" s="155"/>
      <c r="C332" s="50"/>
      <c r="D332" s="30"/>
      <c r="E332" s="30"/>
      <c r="F332" s="30"/>
      <c r="G332" s="53"/>
      <c r="H332" s="53"/>
      <c r="I332" s="5"/>
      <c r="J332" s="123"/>
    </row>
    <row r="333" spans="1:10" x14ac:dyDescent="0.25">
      <c r="A333" s="93"/>
      <c r="B333" s="156"/>
      <c r="C333" s="128"/>
      <c r="D333" s="30"/>
      <c r="E333" s="30"/>
      <c r="F333" s="30"/>
      <c r="G333" s="53"/>
      <c r="H333" s="53"/>
      <c r="I333" s="5"/>
      <c r="J333" s="123"/>
    </row>
    <row r="334" spans="1:10" ht="15.75" x14ac:dyDescent="0.25">
      <c r="A334" s="93"/>
      <c r="B334" s="121" t="s">
        <v>24</v>
      </c>
      <c r="C334" s="36"/>
      <c r="D334" s="54"/>
      <c r="E334" s="54"/>
      <c r="F334" s="54"/>
      <c r="G334" s="64"/>
      <c r="H334" s="64"/>
      <c r="I334" s="209">
        <f>SUM(J283:J333)</f>
        <v>0</v>
      </c>
      <c r="J334" s="210"/>
    </row>
    <row r="335" spans="1:10" s="6" customFormat="1" x14ac:dyDescent="0.25">
      <c r="A335" s="93"/>
      <c r="B335" s="136"/>
      <c r="C335" s="136"/>
      <c r="D335" s="136"/>
      <c r="E335" s="136"/>
      <c r="F335" s="136"/>
      <c r="G335" s="136"/>
      <c r="H335" s="136"/>
      <c r="I335" s="5"/>
      <c r="J335" s="124"/>
    </row>
    <row r="336" spans="1:10" s="6" customFormat="1" x14ac:dyDescent="0.25">
      <c r="A336" s="93"/>
      <c r="B336" s="136"/>
      <c r="C336" s="136"/>
      <c r="D336" s="136"/>
      <c r="E336" s="136"/>
      <c r="F336" s="136"/>
      <c r="G336" s="136"/>
      <c r="H336" s="136"/>
      <c r="I336" s="5"/>
      <c r="J336" s="124"/>
    </row>
    <row r="337" spans="1:10" s="6" customFormat="1" x14ac:dyDescent="0.25">
      <c r="A337" s="93"/>
      <c r="B337" s="77"/>
      <c r="C337" s="34"/>
      <c r="D337" s="46"/>
      <c r="E337" s="46"/>
      <c r="F337" s="46"/>
      <c r="G337" s="46"/>
      <c r="H337" s="46"/>
      <c r="I337" s="5"/>
      <c r="J337" s="123"/>
    </row>
    <row r="338" spans="1:10" ht="15.75" x14ac:dyDescent="0.25">
      <c r="A338" s="211" t="s">
        <v>238</v>
      </c>
      <c r="B338" s="212"/>
      <c r="C338" s="212"/>
      <c r="D338" s="212"/>
      <c r="E338" s="212"/>
      <c r="F338" s="212"/>
      <c r="G338" s="212"/>
      <c r="H338" s="212"/>
      <c r="I338" s="212"/>
      <c r="J338" s="213"/>
    </row>
    <row r="339" spans="1:10" s="6" customFormat="1" x14ac:dyDescent="0.25">
      <c r="A339" s="93"/>
      <c r="B339" s="136"/>
      <c r="C339" s="136"/>
      <c r="D339" s="136"/>
      <c r="E339" s="136"/>
      <c r="F339" s="136"/>
      <c r="G339" s="136"/>
      <c r="H339" s="136"/>
      <c r="I339" s="5"/>
      <c r="J339" s="124"/>
    </row>
    <row r="340" spans="1:10" s="22" customFormat="1" x14ac:dyDescent="0.25">
      <c r="A340" s="93"/>
      <c r="B340" s="76" t="s">
        <v>191</v>
      </c>
      <c r="C340" s="137"/>
      <c r="D340" s="43"/>
      <c r="E340" s="43"/>
      <c r="F340" s="43"/>
      <c r="G340" s="61"/>
      <c r="H340" s="61"/>
      <c r="I340" s="130"/>
      <c r="J340" s="131"/>
    </row>
    <row r="341" spans="1:10" s="22" customFormat="1" ht="51" x14ac:dyDescent="0.25">
      <c r="A341" s="93" t="s">
        <v>74</v>
      </c>
      <c r="B341" s="96" t="s">
        <v>330</v>
      </c>
      <c r="C341" s="151" t="s">
        <v>10</v>
      </c>
      <c r="D341" s="41"/>
      <c r="E341" s="41"/>
      <c r="F341" s="41"/>
      <c r="G341" s="53"/>
      <c r="H341" s="53"/>
      <c r="I341" s="5"/>
      <c r="J341" s="123"/>
    </row>
    <row r="342" spans="1:10" s="22" customFormat="1" x14ac:dyDescent="0.25">
      <c r="A342" s="93"/>
      <c r="B342" s="75" t="s">
        <v>17</v>
      </c>
      <c r="C342" s="4"/>
      <c r="D342" s="42">
        <v>33.299999999999997</v>
      </c>
      <c r="E342" s="42">
        <v>22.3</v>
      </c>
      <c r="F342" s="42"/>
      <c r="G342" s="59">
        <f>(D342*E342)</f>
        <v>742.58999999999992</v>
      </c>
      <c r="H342" s="59"/>
      <c r="I342" s="2"/>
      <c r="J342" s="2"/>
    </row>
    <row r="343" spans="1:10" s="22" customFormat="1" x14ac:dyDescent="0.25">
      <c r="A343" s="93"/>
      <c r="B343" s="75" t="s">
        <v>18</v>
      </c>
      <c r="C343" s="4"/>
      <c r="D343" s="42">
        <v>248.63</v>
      </c>
      <c r="E343" s="42"/>
      <c r="F343" s="42"/>
      <c r="G343" s="59">
        <f>D343</f>
        <v>248.63</v>
      </c>
      <c r="H343" s="59"/>
      <c r="I343" s="2"/>
      <c r="J343" s="2"/>
    </row>
    <row r="344" spans="1:10" s="22" customFormat="1" x14ac:dyDescent="0.25">
      <c r="A344" s="93"/>
      <c r="B344" s="82"/>
      <c r="C344" s="4"/>
      <c r="D344" s="42"/>
      <c r="E344" s="42"/>
      <c r="F344" s="42"/>
      <c r="G344" s="59">
        <f>SUM(G342:G343)</f>
        <v>991.21999999999991</v>
      </c>
      <c r="H344" s="59">
        <f>(G344)</f>
        <v>991.21999999999991</v>
      </c>
      <c r="I344" s="2"/>
      <c r="J344" s="2"/>
    </row>
    <row r="345" spans="1:10" s="22" customFormat="1" x14ac:dyDescent="0.25">
      <c r="A345" s="93"/>
      <c r="B345" s="99"/>
      <c r="C345" s="132"/>
      <c r="D345" s="41"/>
      <c r="E345" s="41"/>
      <c r="F345" s="41"/>
      <c r="G345" s="53"/>
      <c r="H345" s="53"/>
      <c r="I345" s="5"/>
      <c r="J345" s="123"/>
    </row>
    <row r="346" spans="1:10" s="22" customFormat="1" x14ac:dyDescent="0.25">
      <c r="A346" s="93"/>
      <c r="B346" s="96" t="s">
        <v>192</v>
      </c>
      <c r="C346" s="132"/>
      <c r="D346" s="41"/>
      <c r="E346" s="41"/>
      <c r="F346" s="41"/>
      <c r="G346" s="53"/>
      <c r="H346" s="53"/>
      <c r="I346" s="5"/>
      <c r="J346" s="123"/>
    </row>
    <row r="347" spans="1:10" s="22" customFormat="1" ht="114.75" x14ac:dyDescent="0.25">
      <c r="A347" s="93" t="s">
        <v>308</v>
      </c>
      <c r="B347" s="96" t="s">
        <v>267</v>
      </c>
      <c r="C347" s="151" t="s">
        <v>10</v>
      </c>
      <c r="D347" s="41"/>
      <c r="E347" s="41"/>
      <c r="F347" s="41"/>
      <c r="G347" s="53"/>
      <c r="H347" s="53"/>
      <c r="I347" s="5"/>
      <c r="J347" s="123"/>
    </row>
    <row r="348" spans="1:10" s="22" customFormat="1" x14ac:dyDescent="0.25">
      <c r="A348" s="93"/>
      <c r="B348" s="83" t="s">
        <v>83</v>
      </c>
      <c r="C348" s="4"/>
      <c r="D348" s="42">
        <v>248.63</v>
      </c>
      <c r="E348" s="42"/>
      <c r="F348" s="42"/>
      <c r="G348" s="59">
        <f>D348</f>
        <v>248.63</v>
      </c>
      <c r="H348" s="59">
        <f>(G348)</f>
        <v>248.63</v>
      </c>
      <c r="I348" s="2"/>
      <c r="J348" s="2"/>
    </row>
    <row r="349" spans="1:10" s="22" customFormat="1" x14ac:dyDescent="0.25">
      <c r="A349" s="93"/>
      <c r="B349" s="101"/>
      <c r="C349" s="132"/>
      <c r="D349" s="41"/>
      <c r="E349" s="41"/>
      <c r="F349" s="41"/>
      <c r="G349" s="53"/>
      <c r="H349" s="53"/>
      <c r="I349" s="5"/>
      <c r="J349" s="123"/>
    </row>
    <row r="350" spans="1:10" s="22" customFormat="1" x14ac:dyDescent="0.25">
      <c r="A350" s="93"/>
      <c r="B350" s="101" t="s">
        <v>260</v>
      </c>
      <c r="C350" s="132"/>
      <c r="D350" s="41"/>
      <c r="E350" s="41"/>
      <c r="F350" s="41"/>
      <c r="G350" s="53"/>
      <c r="H350" s="53"/>
      <c r="I350" s="5"/>
      <c r="J350" s="123"/>
    </row>
    <row r="351" spans="1:10" s="22" customFormat="1" ht="89.25" x14ac:dyDescent="0.25">
      <c r="A351" s="93" t="s">
        <v>201</v>
      </c>
      <c r="B351" s="96" t="s">
        <v>200</v>
      </c>
      <c r="C351" s="132" t="s">
        <v>9</v>
      </c>
      <c r="D351" s="41"/>
      <c r="E351" s="41"/>
      <c r="F351" s="41"/>
      <c r="G351" s="53"/>
      <c r="H351" s="53"/>
      <c r="I351" s="5"/>
      <c r="J351" s="123"/>
    </row>
    <row r="352" spans="1:10" s="22" customFormat="1" x14ac:dyDescent="0.25">
      <c r="A352" s="93"/>
      <c r="B352" s="82" t="s">
        <v>99</v>
      </c>
      <c r="C352" s="4"/>
      <c r="D352" s="42"/>
      <c r="E352" s="42"/>
      <c r="F352" s="42"/>
      <c r="G352" s="59">
        <v>167.4</v>
      </c>
      <c r="H352" s="59">
        <f>G352</f>
        <v>167.4</v>
      </c>
      <c r="I352" s="2"/>
      <c r="J352" s="2"/>
    </row>
    <row r="353" spans="1:10" s="22" customFormat="1" x14ac:dyDescent="0.25">
      <c r="A353" s="93"/>
      <c r="B353" s="99"/>
      <c r="C353" s="132"/>
      <c r="D353" s="41"/>
      <c r="E353" s="41"/>
      <c r="F353" s="41"/>
      <c r="G353" s="53"/>
      <c r="H353" s="53"/>
      <c r="I353" s="5"/>
      <c r="J353" s="123"/>
    </row>
    <row r="354" spans="1:10" s="22" customFormat="1" x14ac:dyDescent="0.25">
      <c r="A354" s="93"/>
      <c r="B354" s="101" t="s">
        <v>261</v>
      </c>
      <c r="C354" s="132"/>
      <c r="D354" s="41"/>
      <c r="E354" s="41"/>
      <c r="F354" s="41"/>
      <c r="G354" s="53"/>
      <c r="H354" s="53"/>
      <c r="I354" s="5"/>
      <c r="J354" s="123"/>
    </row>
    <row r="355" spans="1:10" s="22" customFormat="1" ht="331.5" x14ac:dyDescent="0.25">
      <c r="A355" s="93" t="s">
        <v>75</v>
      </c>
      <c r="B355" s="96" t="s">
        <v>265</v>
      </c>
      <c r="C355" s="132" t="s">
        <v>10</v>
      </c>
      <c r="D355" s="41"/>
      <c r="E355" s="41"/>
      <c r="F355" s="41"/>
      <c r="G355" s="53"/>
      <c r="H355" s="53"/>
      <c r="I355" s="5"/>
      <c r="J355" s="123"/>
    </row>
    <row r="356" spans="1:10" s="22" customFormat="1" x14ac:dyDescent="0.25">
      <c r="A356" s="93"/>
      <c r="B356" s="82" t="s">
        <v>17</v>
      </c>
      <c r="C356" s="4"/>
      <c r="D356" s="42">
        <v>33.299999999999997</v>
      </c>
      <c r="E356" s="42">
        <v>22.3</v>
      </c>
      <c r="F356" s="42"/>
      <c r="G356" s="59">
        <f>(D356*E356)</f>
        <v>742.58999999999992</v>
      </c>
      <c r="H356" s="59">
        <f>(G356)</f>
        <v>742.58999999999992</v>
      </c>
      <c r="I356" s="2"/>
      <c r="J356" s="2"/>
    </row>
    <row r="357" spans="1:10" s="22" customFormat="1" x14ac:dyDescent="0.25">
      <c r="A357" s="93"/>
      <c r="B357" s="99"/>
      <c r="C357" s="132"/>
      <c r="D357" s="41"/>
      <c r="E357" s="41"/>
      <c r="F357" s="41"/>
      <c r="G357" s="53"/>
      <c r="H357" s="53"/>
      <c r="I357" s="5"/>
      <c r="J357" s="123"/>
    </row>
    <row r="358" spans="1:10" s="22" customFormat="1" x14ac:dyDescent="0.25">
      <c r="A358" s="199"/>
      <c r="B358" s="101" t="s">
        <v>264</v>
      </c>
      <c r="C358" s="132"/>
      <c r="D358" s="41"/>
      <c r="E358" s="41"/>
      <c r="F358" s="41"/>
      <c r="G358" s="53"/>
      <c r="H358" s="53"/>
      <c r="I358" s="5"/>
      <c r="J358" s="123"/>
    </row>
    <row r="359" spans="1:10" s="191" customFormat="1" ht="63.75" x14ac:dyDescent="0.25">
      <c r="A359" s="204" t="s">
        <v>263</v>
      </c>
      <c r="B359" s="100" t="s">
        <v>262</v>
      </c>
      <c r="C359" s="152" t="s">
        <v>9</v>
      </c>
      <c r="D359" s="30"/>
      <c r="E359" s="30"/>
      <c r="F359" s="30"/>
      <c r="G359" s="188"/>
      <c r="H359" s="188"/>
      <c r="I359" s="189"/>
      <c r="J359" s="190"/>
    </row>
    <row r="360" spans="1:10" s="22" customFormat="1" x14ac:dyDescent="0.25">
      <c r="A360" s="199"/>
      <c r="B360" s="82"/>
      <c r="C360" s="4"/>
      <c r="D360" s="42"/>
      <c r="E360" s="42"/>
      <c r="F360" s="42"/>
      <c r="G360" s="59">
        <f>2*(32.1+21.1)+(0.6*30)</f>
        <v>124.4</v>
      </c>
      <c r="H360" s="59">
        <f>(G360)</f>
        <v>124.4</v>
      </c>
      <c r="I360" s="2"/>
      <c r="J360" s="2"/>
    </row>
    <row r="361" spans="1:10" s="22" customFormat="1" x14ac:dyDescent="0.25">
      <c r="A361" s="199"/>
      <c r="B361" s="99"/>
      <c r="C361" s="132"/>
      <c r="D361" s="41"/>
      <c r="E361" s="41"/>
      <c r="F361" s="41"/>
      <c r="G361" s="53"/>
      <c r="H361" s="53"/>
      <c r="I361" s="5"/>
      <c r="J361" s="123"/>
    </row>
    <row r="362" spans="1:10" s="22" customFormat="1" x14ac:dyDescent="0.25">
      <c r="A362" s="93"/>
      <c r="B362" s="101" t="s">
        <v>117</v>
      </c>
      <c r="C362" s="132"/>
      <c r="D362" s="41"/>
      <c r="E362" s="41"/>
      <c r="F362" s="41"/>
      <c r="G362" s="53"/>
      <c r="H362" s="53"/>
      <c r="I362" s="5"/>
      <c r="J362" s="123"/>
    </row>
    <row r="363" spans="1:10" s="22" customFormat="1" ht="89.25" x14ac:dyDescent="0.25">
      <c r="A363" s="93" t="s">
        <v>76</v>
      </c>
      <c r="B363" s="96" t="s">
        <v>266</v>
      </c>
      <c r="C363" s="132" t="s">
        <v>10</v>
      </c>
      <c r="D363" s="41"/>
      <c r="E363" s="41"/>
      <c r="F363" s="41"/>
      <c r="G363" s="53"/>
      <c r="H363" s="53"/>
      <c r="I363" s="5"/>
      <c r="J363" s="123"/>
    </row>
    <row r="364" spans="1:10" s="22" customFormat="1" x14ac:dyDescent="0.25">
      <c r="A364" s="93"/>
      <c r="B364" s="82"/>
      <c r="C364" s="4"/>
      <c r="D364" s="42">
        <v>298.8</v>
      </c>
      <c r="E364" s="42"/>
      <c r="F364" s="42"/>
      <c r="G364" s="59"/>
      <c r="H364" s="59">
        <f>D364</f>
        <v>298.8</v>
      </c>
      <c r="I364" s="2"/>
      <c r="J364" s="2"/>
    </row>
    <row r="365" spans="1:10" s="22" customFormat="1" x14ac:dyDescent="0.25">
      <c r="A365" s="93"/>
      <c r="B365" s="99"/>
      <c r="C365" s="132"/>
      <c r="D365" s="41"/>
      <c r="E365" s="41"/>
      <c r="F365" s="41"/>
      <c r="G365" s="53"/>
      <c r="H365" s="53"/>
      <c r="I365" s="5"/>
      <c r="J365" s="123"/>
    </row>
    <row r="366" spans="1:10" s="22" customFormat="1" x14ac:dyDescent="0.25">
      <c r="A366" s="93"/>
      <c r="B366" s="101" t="s">
        <v>118</v>
      </c>
      <c r="C366" s="132"/>
      <c r="D366" s="41"/>
      <c r="E366" s="41"/>
      <c r="F366" s="41"/>
      <c r="G366" s="53"/>
      <c r="H366" s="53"/>
      <c r="I366" s="5"/>
      <c r="J366" s="123"/>
    </row>
    <row r="367" spans="1:10" s="22" customFormat="1" ht="216.75" x14ac:dyDescent="0.25">
      <c r="A367" s="93" t="s">
        <v>77</v>
      </c>
      <c r="B367" s="96" t="s">
        <v>80</v>
      </c>
      <c r="C367" s="132" t="s">
        <v>10</v>
      </c>
      <c r="D367" s="41"/>
      <c r="E367" s="41"/>
      <c r="F367" s="41"/>
      <c r="G367" s="53"/>
      <c r="H367" s="53"/>
      <c r="I367" s="5"/>
      <c r="J367" s="123"/>
    </row>
    <row r="368" spans="1:10" s="22" customFormat="1" x14ac:dyDescent="0.25">
      <c r="A368" s="93"/>
      <c r="B368" s="75" t="s">
        <v>78</v>
      </c>
      <c r="C368" s="4"/>
      <c r="D368" s="42">
        <v>60.04</v>
      </c>
      <c r="E368" s="42"/>
      <c r="F368" s="42"/>
      <c r="G368" s="59">
        <f>D368</f>
        <v>60.04</v>
      </c>
      <c r="H368" s="59"/>
      <c r="I368" s="2"/>
      <c r="J368" s="2"/>
    </row>
    <row r="369" spans="1:10" s="22" customFormat="1" x14ac:dyDescent="0.25">
      <c r="A369" s="93"/>
      <c r="B369" s="75" t="s">
        <v>79</v>
      </c>
      <c r="C369" s="4"/>
      <c r="D369" s="42">
        <v>188.59</v>
      </c>
      <c r="E369" s="42"/>
      <c r="F369" s="42"/>
      <c r="G369" s="59">
        <f>D369</f>
        <v>188.59</v>
      </c>
      <c r="H369" s="59"/>
      <c r="I369" s="2"/>
      <c r="J369" s="2"/>
    </row>
    <row r="370" spans="1:10" s="22" customFormat="1" x14ac:dyDescent="0.25">
      <c r="A370" s="93"/>
      <c r="B370" s="75"/>
      <c r="C370" s="4"/>
      <c r="D370" s="42"/>
      <c r="E370" s="42"/>
      <c r="F370" s="42"/>
      <c r="G370" s="59">
        <f>SUM(G368:G369)</f>
        <v>248.63</v>
      </c>
      <c r="H370" s="59">
        <f>G370</f>
        <v>248.63</v>
      </c>
      <c r="I370" s="2"/>
      <c r="J370" s="2"/>
    </row>
    <row r="371" spans="1:10" s="22" customFormat="1" x14ac:dyDescent="0.25">
      <c r="A371" s="93"/>
      <c r="B371" s="96"/>
      <c r="C371" s="132"/>
      <c r="D371" s="41"/>
      <c r="E371" s="41"/>
      <c r="F371" s="41"/>
      <c r="G371" s="53"/>
      <c r="H371" s="53"/>
      <c r="I371" s="5"/>
      <c r="J371" s="123"/>
    </row>
    <row r="372" spans="1:10" x14ac:dyDescent="0.25">
      <c r="A372" s="93"/>
      <c r="B372" s="101" t="s">
        <v>313</v>
      </c>
      <c r="C372" s="132"/>
      <c r="D372" s="41"/>
      <c r="E372" s="41"/>
      <c r="F372" s="41"/>
      <c r="G372" s="53"/>
      <c r="H372" s="53"/>
      <c r="I372" s="5"/>
      <c r="J372" s="123"/>
    </row>
    <row r="373" spans="1:10" s="134" customFormat="1" ht="25.5" x14ac:dyDescent="0.25">
      <c r="A373" s="187" t="s">
        <v>314</v>
      </c>
      <c r="B373" s="100" t="s">
        <v>170</v>
      </c>
      <c r="C373" s="152" t="s">
        <v>15</v>
      </c>
      <c r="D373" s="30"/>
      <c r="E373" s="30"/>
      <c r="F373" s="30"/>
      <c r="G373" s="188"/>
      <c r="H373" s="188"/>
      <c r="I373" s="189"/>
      <c r="J373" s="190"/>
    </row>
    <row r="374" spans="1:10" x14ac:dyDescent="0.25">
      <c r="A374" s="93"/>
      <c r="B374" s="97"/>
      <c r="C374" s="150">
        <v>1</v>
      </c>
      <c r="D374" s="55"/>
      <c r="E374" s="55"/>
      <c r="F374" s="55"/>
      <c r="G374" s="65"/>
      <c r="H374" s="65"/>
      <c r="I374" s="11"/>
      <c r="J374" s="125"/>
    </row>
    <row r="375" spans="1:10" x14ac:dyDescent="0.25">
      <c r="A375" s="93"/>
      <c r="B375" s="156"/>
      <c r="C375" s="128"/>
      <c r="D375" s="30"/>
      <c r="E375" s="30"/>
      <c r="F375" s="30"/>
      <c r="G375" s="53"/>
      <c r="H375" s="53"/>
      <c r="I375" s="5"/>
      <c r="J375" s="123"/>
    </row>
    <row r="376" spans="1:10" ht="15.75" x14ac:dyDescent="0.25">
      <c r="A376" s="93"/>
      <c r="B376" s="121" t="s">
        <v>239</v>
      </c>
      <c r="C376" s="36"/>
      <c r="D376" s="54"/>
      <c r="E376" s="54"/>
      <c r="F376" s="54"/>
      <c r="G376" s="64"/>
      <c r="H376" s="64"/>
      <c r="I376" s="209">
        <f>SUM(J339:J374)</f>
        <v>0</v>
      </c>
      <c r="J376" s="210"/>
    </row>
    <row r="377" spans="1:10" s="6" customFormat="1" x14ac:dyDescent="0.25">
      <c r="A377" s="93"/>
      <c r="B377" s="136"/>
      <c r="C377" s="136"/>
      <c r="D377" s="136"/>
      <c r="E377" s="136"/>
      <c r="F377" s="136"/>
      <c r="G377" s="136"/>
      <c r="H377" s="136"/>
      <c r="I377" s="5"/>
      <c r="J377" s="124"/>
    </row>
    <row r="378" spans="1:10" s="6" customFormat="1" x14ac:dyDescent="0.25">
      <c r="A378" s="93"/>
      <c r="B378" s="136"/>
      <c r="C378" s="136"/>
      <c r="D378" s="136"/>
      <c r="E378" s="136"/>
      <c r="F378" s="136"/>
      <c r="G378" s="136"/>
      <c r="H378" s="136"/>
      <c r="I378" s="5"/>
      <c r="J378" s="124"/>
    </row>
    <row r="379" spans="1:10" s="6" customFormat="1" x14ac:dyDescent="0.25">
      <c r="A379" s="93"/>
      <c r="B379" s="77"/>
      <c r="C379" s="34"/>
      <c r="D379" s="46"/>
      <c r="E379" s="46"/>
      <c r="F379" s="46"/>
      <c r="G379" s="46"/>
      <c r="H379" s="46"/>
      <c r="I379" s="5"/>
      <c r="J379" s="123"/>
    </row>
    <row r="380" spans="1:10" ht="15.75" x14ac:dyDescent="0.25">
      <c r="A380" s="211" t="s">
        <v>127</v>
      </c>
      <c r="B380" s="212"/>
      <c r="C380" s="212"/>
      <c r="D380" s="212"/>
      <c r="E380" s="212"/>
      <c r="F380" s="212"/>
      <c r="G380" s="212"/>
      <c r="H380" s="212"/>
      <c r="I380" s="212"/>
      <c r="J380" s="213"/>
    </row>
    <row r="381" spans="1:10" s="6" customFormat="1" x14ac:dyDescent="0.25">
      <c r="A381" s="93"/>
      <c r="B381" s="136"/>
      <c r="C381" s="136"/>
      <c r="D381" s="136"/>
      <c r="E381" s="136"/>
      <c r="F381" s="136"/>
      <c r="G381" s="136"/>
      <c r="H381" s="136"/>
      <c r="I381" s="5"/>
      <c r="J381" s="124"/>
    </row>
    <row r="382" spans="1:10" s="22" customFormat="1" x14ac:dyDescent="0.25">
      <c r="A382" s="93"/>
      <c r="B382" s="163" t="s">
        <v>128</v>
      </c>
      <c r="C382" s="164"/>
      <c r="D382" s="165"/>
      <c r="E382" s="165"/>
      <c r="F382" s="165"/>
      <c r="G382" s="153"/>
      <c r="H382" s="153"/>
      <c r="I382" s="166"/>
      <c r="J382" s="167"/>
    </row>
    <row r="383" spans="1:10" s="22" customFormat="1" ht="89.25" x14ac:dyDescent="0.25">
      <c r="A383" s="93" t="s">
        <v>129</v>
      </c>
      <c r="B383" s="112" t="s">
        <v>331</v>
      </c>
      <c r="C383" s="168" t="s">
        <v>122</v>
      </c>
      <c r="D383" s="30"/>
      <c r="E383" s="30"/>
      <c r="F383" s="30"/>
      <c r="G383" s="68"/>
      <c r="H383" s="68"/>
      <c r="I383" s="21"/>
      <c r="J383" s="127"/>
    </row>
    <row r="384" spans="1:10" s="22" customFormat="1" x14ac:dyDescent="0.25">
      <c r="A384" s="93"/>
      <c r="B384" s="84"/>
      <c r="C384" s="169">
        <v>4</v>
      </c>
      <c r="D384" s="27"/>
      <c r="E384" s="27"/>
      <c r="F384" s="27"/>
      <c r="G384" s="49"/>
      <c r="H384" s="49">
        <f>C384</f>
        <v>4</v>
      </c>
      <c r="I384" s="17"/>
      <c r="J384" s="18"/>
    </row>
    <row r="385" spans="1:10" s="22" customFormat="1" ht="89.25" x14ac:dyDescent="0.25">
      <c r="A385" s="93" t="s">
        <v>130</v>
      </c>
      <c r="B385" s="112" t="s">
        <v>332</v>
      </c>
      <c r="C385" s="168" t="s">
        <v>122</v>
      </c>
      <c r="D385" s="30"/>
      <c r="E385" s="30"/>
      <c r="F385" s="30"/>
      <c r="G385" s="68"/>
      <c r="H385" s="68"/>
      <c r="I385" s="21"/>
      <c r="J385" s="127"/>
    </row>
    <row r="386" spans="1:10" s="22" customFormat="1" x14ac:dyDescent="0.25">
      <c r="A386" s="93"/>
      <c r="B386" s="84"/>
      <c r="C386" s="169">
        <v>3</v>
      </c>
      <c r="D386" s="27"/>
      <c r="E386" s="27"/>
      <c r="F386" s="27"/>
      <c r="G386" s="49"/>
      <c r="H386" s="49">
        <f>C386</f>
        <v>3</v>
      </c>
      <c r="I386" s="17"/>
      <c r="J386" s="18"/>
    </row>
    <row r="387" spans="1:10" s="22" customFormat="1" ht="102" x14ac:dyDescent="0.25">
      <c r="A387" s="93" t="s">
        <v>131</v>
      </c>
      <c r="B387" s="112" t="s">
        <v>132</v>
      </c>
      <c r="C387" s="168" t="s">
        <v>9</v>
      </c>
      <c r="D387" s="30"/>
      <c r="E387" s="30"/>
      <c r="F387" s="30"/>
      <c r="G387" s="68"/>
      <c r="H387" s="68"/>
      <c r="I387" s="21"/>
      <c r="J387" s="127"/>
    </row>
    <row r="388" spans="1:10" s="22" customFormat="1" x14ac:dyDescent="0.25">
      <c r="A388" s="93"/>
      <c r="B388" s="84" t="s">
        <v>123</v>
      </c>
      <c r="C388" s="169"/>
      <c r="D388" s="27"/>
      <c r="E388" s="27"/>
      <c r="F388" s="27"/>
      <c r="G388" s="49">
        <v>25</v>
      </c>
      <c r="H388" s="49"/>
      <c r="I388" s="18"/>
      <c r="J388" s="18"/>
    </row>
    <row r="389" spans="1:10" s="22" customFormat="1" x14ac:dyDescent="0.25">
      <c r="A389" s="93"/>
      <c r="B389" s="84" t="s">
        <v>124</v>
      </c>
      <c r="C389" s="169"/>
      <c r="D389" s="27"/>
      <c r="E389" s="27"/>
      <c r="F389" s="27"/>
      <c r="G389" s="49">
        <v>34</v>
      </c>
      <c r="H389" s="49"/>
      <c r="I389" s="18"/>
      <c r="J389" s="18"/>
    </row>
    <row r="390" spans="1:10" s="22" customFormat="1" x14ac:dyDescent="0.25">
      <c r="A390" s="93"/>
      <c r="B390" s="84" t="s">
        <v>123</v>
      </c>
      <c r="C390" s="169"/>
      <c r="D390" s="27"/>
      <c r="E390" s="27"/>
      <c r="F390" s="27"/>
      <c r="G390" s="49">
        <v>25</v>
      </c>
      <c r="H390" s="49"/>
      <c r="I390" s="18"/>
      <c r="J390" s="18"/>
    </row>
    <row r="391" spans="1:10" s="22" customFormat="1" x14ac:dyDescent="0.25">
      <c r="A391" s="93"/>
      <c r="B391" s="84" t="s">
        <v>292</v>
      </c>
      <c r="C391" s="170"/>
      <c r="D391" s="28"/>
      <c r="E391" s="28"/>
      <c r="F391" s="28"/>
      <c r="G391" s="49">
        <v>30</v>
      </c>
      <c r="H391" s="49"/>
      <c r="I391" s="18"/>
      <c r="J391" s="18"/>
    </row>
    <row r="392" spans="1:10" s="22" customFormat="1" x14ac:dyDescent="0.25">
      <c r="A392" s="93"/>
      <c r="B392" s="84" t="s">
        <v>125</v>
      </c>
      <c r="C392" s="170"/>
      <c r="D392" s="27"/>
      <c r="E392" s="27"/>
      <c r="F392" s="27"/>
      <c r="G392" s="49">
        <f>SUM(G388:G391)</f>
        <v>114</v>
      </c>
      <c r="H392" s="49">
        <f>(G392)</f>
        <v>114</v>
      </c>
      <c r="I392" s="17"/>
      <c r="J392" s="18"/>
    </row>
    <row r="393" spans="1:10" s="22" customFormat="1" ht="102" x14ac:dyDescent="0.25">
      <c r="A393" s="93" t="s">
        <v>133</v>
      </c>
      <c r="B393" s="112" t="s">
        <v>132</v>
      </c>
      <c r="C393" s="168" t="s">
        <v>122</v>
      </c>
      <c r="D393" s="30"/>
      <c r="E393" s="30"/>
      <c r="F393" s="30"/>
      <c r="G393" s="68"/>
      <c r="H393" s="68"/>
      <c r="I393" s="21"/>
      <c r="J393" s="127"/>
    </row>
    <row r="394" spans="1:10" s="22" customFormat="1" x14ac:dyDescent="0.25">
      <c r="A394" s="93"/>
      <c r="B394" s="84" t="s">
        <v>134</v>
      </c>
      <c r="C394" s="169">
        <v>15</v>
      </c>
      <c r="D394" s="27"/>
      <c r="E394" s="27"/>
      <c r="F394" s="27"/>
      <c r="G394" s="49"/>
      <c r="H394" s="49">
        <f>C394</f>
        <v>15</v>
      </c>
      <c r="I394" s="17"/>
      <c r="J394" s="18"/>
    </row>
    <row r="395" spans="1:10" s="22" customFormat="1" ht="89.25" x14ac:dyDescent="0.25">
      <c r="A395" s="93" t="s">
        <v>135</v>
      </c>
      <c r="B395" s="112" t="s">
        <v>333</v>
      </c>
      <c r="C395" s="168" t="s">
        <v>122</v>
      </c>
      <c r="D395" s="30"/>
      <c r="E395" s="30"/>
      <c r="F395" s="30"/>
      <c r="G395" s="68"/>
      <c r="H395" s="68"/>
      <c r="I395" s="21"/>
      <c r="J395" s="127"/>
    </row>
    <row r="396" spans="1:10" s="22" customFormat="1" x14ac:dyDescent="0.25">
      <c r="A396" s="93"/>
      <c r="B396" s="84"/>
      <c r="C396" s="169">
        <f>7+6</f>
        <v>13</v>
      </c>
      <c r="D396" s="27"/>
      <c r="E396" s="27"/>
      <c r="F396" s="27"/>
      <c r="G396" s="49"/>
      <c r="H396" s="49">
        <f>C396</f>
        <v>13</v>
      </c>
      <c r="I396" s="17"/>
      <c r="J396" s="18"/>
    </row>
    <row r="397" spans="1:10" s="22" customFormat="1" ht="102" x14ac:dyDescent="0.25">
      <c r="A397" s="93" t="s">
        <v>136</v>
      </c>
      <c r="B397" s="112" t="s">
        <v>334</v>
      </c>
      <c r="C397" s="168" t="s">
        <v>122</v>
      </c>
      <c r="D397" s="30"/>
      <c r="E397" s="30"/>
      <c r="F397" s="30"/>
      <c r="G397" s="68"/>
      <c r="H397" s="68"/>
      <c r="I397" s="21"/>
      <c r="J397" s="127"/>
    </row>
    <row r="398" spans="1:10" s="22" customFormat="1" x14ac:dyDescent="0.25">
      <c r="A398" s="93"/>
      <c r="B398" s="84"/>
      <c r="C398" s="169">
        <v>7</v>
      </c>
      <c r="D398" s="27"/>
      <c r="E398" s="27"/>
      <c r="F398" s="27"/>
      <c r="G398" s="49"/>
      <c r="H398" s="49">
        <f>C398</f>
        <v>7</v>
      </c>
      <c r="I398" s="17"/>
      <c r="J398" s="18"/>
    </row>
    <row r="399" spans="1:10" s="22" customFormat="1" ht="89.25" x14ac:dyDescent="0.25">
      <c r="A399" s="93" t="s">
        <v>137</v>
      </c>
      <c r="B399" s="112" t="s">
        <v>288</v>
      </c>
      <c r="C399" s="168" t="s">
        <v>122</v>
      </c>
      <c r="D399" s="30"/>
      <c r="E399" s="30"/>
      <c r="F399" s="30"/>
      <c r="G399" s="68"/>
      <c r="H399" s="68"/>
      <c r="I399" s="21"/>
      <c r="J399" s="127"/>
    </row>
    <row r="400" spans="1:10" s="22" customFormat="1" x14ac:dyDescent="0.25">
      <c r="A400" s="93"/>
      <c r="B400" s="84"/>
      <c r="C400" s="169">
        <v>9</v>
      </c>
      <c r="D400" s="27"/>
      <c r="E400" s="27"/>
      <c r="F400" s="27"/>
      <c r="G400" s="49"/>
      <c r="H400" s="49">
        <f>C400</f>
        <v>9</v>
      </c>
      <c r="I400" s="17"/>
      <c r="J400" s="18"/>
    </row>
    <row r="401" spans="1:10" s="22" customFormat="1" ht="102" x14ac:dyDescent="0.25">
      <c r="A401" s="93" t="s">
        <v>139</v>
      </c>
      <c r="B401" s="112" t="s">
        <v>335</v>
      </c>
      <c r="C401" s="168" t="s">
        <v>122</v>
      </c>
      <c r="D401" s="30"/>
      <c r="E401" s="30"/>
      <c r="F401" s="30"/>
      <c r="G401" s="68"/>
      <c r="H401" s="68"/>
      <c r="I401" s="21"/>
      <c r="J401" s="127"/>
    </row>
    <row r="402" spans="1:10" s="22" customFormat="1" x14ac:dyDescent="0.25">
      <c r="A402" s="93"/>
      <c r="B402" s="84"/>
      <c r="C402" s="169">
        <v>1</v>
      </c>
      <c r="D402" s="27"/>
      <c r="E402" s="27"/>
      <c r="F402" s="27"/>
      <c r="G402" s="49"/>
      <c r="H402" s="49">
        <f>C402</f>
        <v>1</v>
      </c>
      <c r="I402" s="17"/>
      <c r="J402" s="18"/>
    </row>
    <row r="403" spans="1:10" s="22" customFormat="1" ht="89.25" x14ac:dyDescent="0.25">
      <c r="A403" s="93" t="s">
        <v>140</v>
      </c>
      <c r="B403" s="112" t="s">
        <v>289</v>
      </c>
      <c r="C403" s="168" t="s">
        <v>122</v>
      </c>
      <c r="D403" s="30"/>
      <c r="E403" s="30"/>
      <c r="F403" s="30"/>
      <c r="G403" s="68"/>
      <c r="H403" s="68"/>
      <c r="I403" s="21"/>
      <c r="J403" s="127"/>
    </row>
    <row r="404" spans="1:10" s="22" customFormat="1" x14ac:dyDescent="0.25">
      <c r="A404" s="93"/>
      <c r="B404" s="84"/>
      <c r="C404" s="169">
        <v>1</v>
      </c>
      <c r="D404" s="27"/>
      <c r="E404" s="27"/>
      <c r="F404" s="27"/>
      <c r="G404" s="49"/>
      <c r="H404" s="49">
        <f>C404</f>
        <v>1</v>
      </c>
      <c r="I404" s="17"/>
      <c r="J404" s="18"/>
    </row>
    <row r="405" spans="1:10" s="22" customFormat="1" ht="76.5" x14ac:dyDescent="0.25">
      <c r="A405" s="93" t="s">
        <v>141</v>
      </c>
      <c r="B405" s="112" t="s">
        <v>291</v>
      </c>
      <c r="C405" s="168" t="s">
        <v>9</v>
      </c>
      <c r="D405" s="30"/>
      <c r="E405" s="30"/>
      <c r="F405" s="30"/>
      <c r="G405" s="68"/>
      <c r="H405" s="68"/>
      <c r="I405" s="21"/>
      <c r="J405" s="127"/>
    </row>
    <row r="406" spans="1:10" s="22" customFormat="1" x14ac:dyDescent="0.25">
      <c r="A406" s="93"/>
      <c r="B406" s="84"/>
      <c r="C406" s="169"/>
      <c r="D406" s="27"/>
      <c r="E406" s="27"/>
      <c r="F406" s="27"/>
      <c r="G406" s="49">
        <v>6</v>
      </c>
      <c r="H406" s="49">
        <f>G406</f>
        <v>6</v>
      </c>
      <c r="I406" s="17"/>
      <c r="J406" s="18"/>
    </row>
    <row r="407" spans="1:10" s="22" customFormat="1" ht="15" x14ac:dyDescent="0.25">
      <c r="A407" s="93"/>
      <c r="B407" s="219" t="s">
        <v>154</v>
      </c>
      <c r="C407" s="220"/>
      <c r="D407" s="220"/>
      <c r="E407" s="220"/>
      <c r="F407" s="220"/>
      <c r="G407" s="220"/>
      <c r="H407" s="220" t="s">
        <v>126</v>
      </c>
      <c r="I407" s="221">
        <f>SUM(J382:J406)</f>
        <v>0</v>
      </c>
      <c r="J407" s="222"/>
    </row>
    <row r="408" spans="1:10" x14ac:dyDescent="0.25">
      <c r="A408" s="94"/>
      <c r="B408" s="119"/>
      <c r="C408" s="158"/>
      <c r="D408" s="159"/>
      <c r="E408" s="159"/>
      <c r="F408" s="159"/>
      <c r="G408" s="160"/>
      <c r="H408" s="160"/>
      <c r="I408" s="161"/>
      <c r="J408" s="162"/>
    </row>
    <row r="409" spans="1:10" x14ac:dyDescent="0.25">
      <c r="A409" s="94"/>
      <c r="B409" s="114" t="s">
        <v>142</v>
      </c>
      <c r="C409" s="110"/>
      <c r="D409" s="29"/>
      <c r="E409" s="26"/>
      <c r="F409" s="26"/>
      <c r="G409" s="66"/>
      <c r="H409" s="66"/>
      <c r="I409" s="13"/>
      <c r="J409" s="16"/>
    </row>
    <row r="410" spans="1:10" ht="89.25" x14ac:dyDescent="0.25">
      <c r="A410" s="94" t="s">
        <v>143</v>
      </c>
      <c r="B410" s="84" t="s">
        <v>290</v>
      </c>
      <c r="C410" s="14" t="s">
        <v>122</v>
      </c>
      <c r="D410" s="26"/>
      <c r="E410" s="26"/>
      <c r="F410" s="26"/>
      <c r="G410" s="66"/>
      <c r="H410" s="66"/>
      <c r="I410" s="15"/>
      <c r="J410" s="16"/>
    </row>
    <row r="411" spans="1:10" x14ac:dyDescent="0.25">
      <c r="A411" s="94"/>
      <c r="B411" s="111"/>
      <c r="C411" s="110">
        <v>3</v>
      </c>
      <c r="D411" s="27"/>
      <c r="E411" s="27"/>
      <c r="F411" s="27"/>
      <c r="G411" s="49"/>
      <c r="H411" s="49">
        <f>C411</f>
        <v>3</v>
      </c>
      <c r="I411" s="17"/>
      <c r="J411" s="18"/>
    </row>
    <row r="412" spans="1:10" ht="102" x14ac:dyDescent="0.25">
      <c r="A412" s="94" t="s">
        <v>130</v>
      </c>
      <c r="B412" s="84" t="s">
        <v>336</v>
      </c>
      <c r="C412" s="14" t="s">
        <v>122</v>
      </c>
      <c r="D412" s="26"/>
      <c r="E412" s="26"/>
      <c r="F412" s="26"/>
      <c r="G412" s="66"/>
      <c r="H412" s="66"/>
      <c r="I412" s="15"/>
      <c r="J412" s="16"/>
    </row>
    <row r="413" spans="1:10" x14ac:dyDescent="0.25">
      <c r="A413" s="94"/>
      <c r="B413" s="111"/>
      <c r="C413" s="110">
        <v>3</v>
      </c>
      <c r="D413" s="27"/>
      <c r="E413" s="27"/>
      <c r="F413" s="27"/>
      <c r="G413" s="49"/>
      <c r="H413" s="49">
        <f>C413</f>
        <v>3</v>
      </c>
      <c r="I413" s="17"/>
      <c r="J413" s="18"/>
    </row>
    <row r="414" spans="1:10" ht="102" x14ac:dyDescent="0.25">
      <c r="A414" s="94" t="s">
        <v>144</v>
      </c>
      <c r="B414" s="84" t="s">
        <v>132</v>
      </c>
      <c r="C414" s="14" t="s">
        <v>9</v>
      </c>
      <c r="D414" s="26"/>
      <c r="E414" s="26"/>
      <c r="F414" s="26"/>
      <c r="G414" s="66"/>
      <c r="H414" s="66"/>
      <c r="I414" s="15"/>
      <c r="J414" s="16"/>
    </row>
    <row r="415" spans="1:10" x14ac:dyDescent="0.25">
      <c r="A415" s="94"/>
      <c r="B415" s="111" t="s">
        <v>286</v>
      </c>
      <c r="C415" s="110"/>
      <c r="D415" s="27"/>
      <c r="E415" s="27"/>
      <c r="F415" s="27"/>
      <c r="G415" s="49">
        <v>60</v>
      </c>
      <c r="H415" s="49">
        <f>G415</f>
        <v>60</v>
      </c>
      <c r="I415" s="17"/>
      <c r="J415" s="18"/>
    </row>
    <row r="416" spans="1:10" ht="102" x14ac:dyDescent="0.25">
      <c r="A416" s="94" t="s">
        <v>133</v>
      </c>
      <c r="B416" s="84" t="s">
        <v>132</v>
      </c>
      <c r="C416" s="14" t="s">
        <v>9</v>
      </c>
      <c r="D416" s="26"/>
      <c r="E416" s="26"/>
      <c r="F416" s="26"/>
      <c r="G416" s="66"/>
      <c r="H416" s="66"/>
      <c r="I416" s="15"/>
      <c r="J416" s="16"/>
    </row>
    <row r="417" spans="1:10" x14ac:dyDescent="0.25">
      <c r="A417" s="94"/>
      <c r="B417" s="111" t="s">
        <v>287</v>
      </c>
      <c r="C417" s="110"/>
      <c r="D417" s="27"/>
      <c r="E417" s="27"/>
      <c r="F417" s="27"/>
      <c r="G417" s="49">
        <v>20</v>
      </c>
      <c r="H417" s="49">
        <f>G417</f>
        <v>20</v>
      </c>
      <c r="I417" s="17"/>
      <c r="J417" s="18"/>
    </row>
    <row r="418" spans="1:10" ht="102" x14ac:dyDescent="0.25">
      <c r="A418" s="94" t="s">
        <v>139</v>
      </c>
      <c r="B418" s="84" t="s">
        <v>335</v>
      </c>
      <c r="C418" s="14" t="s">
        <v>122</v>
      </c>
      <c r="D418" s="26"/>
      <c r="E418" s="26"/>
      <c r="F418" s="26"/>
      <c r="G418" s="66"/>
      <c r="H418" s="66"/>
      <c r="I418" s="15"/>
      <c r="J418" s="16"/>
    </row>
    <row r="419" spans="1:10" x14ac:dyDescent="0.25">
      <c r="A419" s="94"/>
      <c r="B419" s="118"/>
      <c r="C419" s="171">
        <v>1</v>
      </c>
      <c r="D419" s="172"/>
      <c r="E419" s="172"/>
      <c r="F419" s="172"/>
      <c r="G419" s="67"/>
      <c r="H419" s="67">
        <f>C419</f>
        <v>1</v>
      </c>
      <c r="I419" s="173"/>
      <c r="J419" s="174"/>
    </row>
    <row r="420" spans="1:10" s="134" customFormat="1" ht="76.5" x14ac:dyDescent="0.25">
      <c r="A420" s="203" t="s">
        <v>293</v>
      </c>
      <c r="B420" s="84" t="s">
        <v>337</v>
      </c>
      <c r="C420" s="14" t="s">
        <v>122</v>
      </c>
      <c r="D420" s="26"/>
      <c r="E420" s="26"/>
      <c r="F420" s="26"/>
      <c r="G420" s="66"/>
      <c r="H420" s="66"/>
      <c r="I420" s="15"/>
      <c r="J420" s="16"/>
    </row>
    <row r="421" spans="1:10" x14ac:dyDescent="0.25">
      <c r="A421" s="94"/>
      <c r="B421" s="118"/>
      <c r="C421" s="171">
        <v>1</v>
      </c>
      <c r="D421" s="172"/>
      <c r="E421" s="172"/>
      <c r="F421" s="172"/>
      <c r="G421" s="67"/>
      <c r="H421" s="67">
        <f>C421</f>
        <v>1</v>
      </c>
      <c r="I421" s="173"/>
      <c r="J421" s="174"/>
    </row>
    <row r="422" spans="1:10" ht="15" x14ac:dyDescent="0.25">
      <c r="A422" s="93"/>
      <c r="B422" s="175" t="s">
        <v>155</v>
      </c>
      <c r="C422" s="37"/>
      <c r="D422" s="56"/>
      <c r="E422" s="56"/>
      <c r="F422" s="56"/>
      <c r="G422" s="56"/>
      <c r="H422" s="56"/>
      <c r="I422" s="221">
        <f>SUM(J409:J421)</f>
        <v>0</v>
      </c>
      <c r="J422" s="222"/>
    </row>
    <row r="423" spans="1:10" ht="15" x14ac:dyDescent="0.25">
      <c r="A423" s="94"/>
      <c r="B423" s="115"/>
      <c r="C423" s="38"/>
      <c r="D423" s="57"/>
      <c r="E423" s="57"/>
      <c r="F423" s="57"/>
      <c r="G423" s="57"/>
      <c r="H423" s="57"/>
      <c r="I423" s="20"/>
      <c r="J423" s="126"/>
    </row>
    <row r="424" spans="1:10" x14ac:dyDescent="0.25">
      <c r="A424" s="94"/>
      <c r="B424" s="116" t="s">
        <v>279</v>
      </c>
      <c r="C424" s="14"/>
      <c r="D424" s="26"/>
      <c r="E424" s="26"/>
      <c r="F424" s="26"/>
      <c r="G424" s="66"/>
      <c r="H424" s="66"/>
      <c r="I424" s="13"/>
      <c r="J424" s="16"/>
    </row>
    <row r="425" spans="1:10" ht="165.75" x14ac:dyDescent="0.25">
      <c r="A425" s="90" t="s">
        <v>59</v>
      </c>
      <c r="B425" s="74" t="s">
        <v>104</v>
      </c>
      <c r="C425" s="14" t="s">
        <v>11</v>
      </c>
      <c r="D425" s="26"/>
      <c r="E425" s="26"/>
      <c r="F425" s="26"/>
      <c r="G425" s="66"/>
      <c r="H425" s="66"/>
      <c r="I425" s="15"/>
      <c r="J425" s="16"/>
    </row>
    <row r="426" spans="1:10" x14ac:dyDescent="0.25">
      <c r="A426" s="94"/>
      <c r="B426" s="111"/>
      <c r="C426" s="110"/>
      <c r="D426" s="27"/>
      <c r="E426" s="27"/>
      <c r="F426" s="27"/>
      <c r="G426" s="49">
        <v>216</v>
      </c>
      <c r="H426" s="49">
        <f>G426</f>
        <v>216</v>
      </c>
      <c r="I426" s="17"/>
      <c r="J426" s="18"/>
    </row>
    <row r="427" spans="1:10" ht="63.75" x14ac:dyDescent="0.25">
      <c r="A427" s="94" t="s">
        <v>145</v>
      </c>
      <c r="B427" s="84" t="s">
        <v>146</v>
      </c>
      <c r="C427" s="14" t="s">
        <v>11</v>
      </c>
      <c r="D427" s="26"/>
      <c r="E427" s="26"/>
      <c r="F427" s="26"/>
      <c r="G427" s="66"/>
      <c r="H427" s="66"/>
      <c r="I427" s="15"/>
      <c r="J427" s="16"/>
    </row>
    <row r="428" spans="1:10" x14ac:dyDescent="0.25">
      <c r="A428" s="94"/>
      <c r="B428" s="111"/>
      <c r="C428" s="110"/>
      <c r="D428" s="27"/>
      <c r="E428" s="27"/>
      <c r="F428" s="27"/>
      <c r="G428" s="49">
        <v>72</v>
      </c>
      <c r="H428" s="49">
        <f t="shared" ref="H428" si="14">G428</f>
        <v>72</v>
      </c>
      <c r="I428" s="17"/>
      <c r="J428" s="18"/>
    </row>
    <row r="429" spans="1:10" ht="63.75" x14ac:dyDescent="0.25">
      <c r="A429" s="94" t="s">
        <v>147</v>
      </c>
      <c r="B429" s="84" t="s">
        <v>338</v>
      </c>
      <c r="C429" s="14" t="s">
        <v>11</v>
      </c>
      <c r="D429" s="26"/>
      <c r="E429" s="26"/>
      <c r="F429" s="26"/>
      <c r="G429" s="66"/>
      <c r="H429" s="66"/>
      <c r="I429" s="15"/>
      <c r="J429" s="16"/>
    </row>
    <row r="430" spans="1:10" x14ac:dyDescent="0.25">
      <c r="A430" s="94"/>
      <c r="B430" s="111"/>
      <c r="C430" s="110"/>
      <c r="D430" s="27"/>
      <c r="E430" s="27"/>
      <c r="F430" s="27"/>
      <c r="G430" s="49">
        <v>108</v>
      </c>
      <c r="H430" s="49">
        <f t="shared" ref="H430:H440" si="15">G430</f>
        <v>108</v>
      </c>
      <c r="I430" s="17"/>
      <c r="J430" s="18"/>
    </row>
    <row r="431" spans="1:10" ht="102" x14ac:dyDescent="0.25">
      <c r="A431" s="94" t="s">
        <v>148</v>
      </c>
      <c r="B431" s="84" t="s">
        <v>149</v>
      </c>
      <c r="C431" s="14" t="s">
        <v>10</v>
      </c>
      <c r="D431" s="26"/>
      <c r="E431" s="26"/>
      <c r="F431" s="26"/>
      <c r="G431" s="66"/>
      <c r="H431" s="66"/>
      <c r="I431" s="15"/>
      <c r="J431" s="16"/>
    </row>
    <row r="432" spans="1:10" x14ac:dyDescent="0.25">
      <c r="A432" s="94"/>
      <c r="B432" s="111"/>
      <c r="C432" s="110"/>
      <c r="D432" s="27"/>
      <c r="E432" s="27"/>
      <c r="F432" s="27"/>
      <c r="G432" s="49">
        <v>360</v>
      </c>
      <c r="H432" s="49">
        <f t="shared" si="15"/>
        <v>360</v>
      </c>
      <c r="I432" s="17"/>
      <c r="J432" s="18"/>
    </row>
    <row r="433" spans="1:10" ht="76.5" x14ac:dyDescent="0.25">
      <c r="A433" s="94" t="s">
        <v>150</v>
      </c>
      <c r="B433" s="84" t="s">
        <v>151</v>
      </c>
      <c r="C433" s="14" t="s">
        <v>10</v>
      </c>
      <c r="D433" s="26"/>
      <c r="E433" s="26"/>
      <c r="F433" s="26"/>
      <c r="G433" s="66"/>
      <c r="H433" s="66"/>
      <c r="I433" s="15"/>
      <c r="J433" s="16"/>
    </row>
    <row r="434" spans="1:10" x14ac:dyDescent="0.25">
      <c r="A434" s="94"/>
      <c r="B434" s="111"/>
      <c r="C434" s="110"/>
      <c r="D434" s="27"/>
      <c r="E434" s="27"/>
      <c r="F434" s="27"/>
      <c r="G434" s="49">
        <v>360</v>
      </c>
      <c r="H434" s="49">
        <f t="shared" si="15"/>
        <v>360</v>
      </c>
      <c r="I434" s="17"/>
      <c r="J434" s="18"/>
    </row>
    <row r="435" spans="1:10" s="134" customFormat="1" ht="89.25" x14ac:dyDescent="0.25">
      <c r="A435" s="203" t="s">
        <v>281</v>
      </c>
      <c r="B435" s="84" t="s">
        <v>280</v>
      </c>
      <c r="C435" s="14" t="s">
        <v>10</v>
      </c>
      <c r="D435" s="26"/>
      <c r="E435" s="26"/>
      <c r="F435" s="26"/>
      <c r="G435" s="66"/>
      <c r="H435" s="66"/>
      <c r="I435" s="15"/>
      <c r="J435" s="16"/>
    </row>
    <row r="436" spans="1:10" x14ac:dyDescent="0.25">
      <c r="A436" s="94"/>
      <c r="B436" s="111"/>
      <c r="C436" s="110"/>
      <c r="D436" s="27"/>
      <c r="E436" s="27"/>
      <c r="F436" s="27"/>
      <c r="G436" s="49">
        <v>40</v>
      </c>
      <c r="H436" s="49">
        <f t="shared" ref="H436" si="16">G436</f>
        <v>40</v>
      </c>
      <c r="I436" s="17"/>
      <c r="J436" s="18"/>
    </row>
    <row r="437" spans="1:10" s="134" customFormat="1" ht="153" x14ac:dyDescent="0.25">
      <c r="A437" s="203" t="s">
        <v>283</v>
      </c>
      <c r="B437" s="84" t="s">
        <v>282</v>
      </c>
      <c r="C437" s="14" t="s">
        <v>9</v>
      </c>
      <c r="D437" s="26"/>
      <c r="E437" s="26"/>
      <c r="F437" s="26"/>
      <c r="G437" s="66"/>
      <c r="H437" s="66"/>
      <c r="I437" s="15"/>
      <c r="J437" s="16"/>
    </row>
    <row r="438" spans="1:10" x14ac:dyDescent="0.25">
      <c r="A438" s="94"/>
      <c r="B438" s="111"/>
      <c r="C438" s="110"/>
      <c r="D438" s="27"/>
      <c r="E438" s="27"/>
      <c r="F438" s="27"/>
      <c r="G438" s="49">
        <v>138</v>
      </c>
      <c r="H438" s="49">
        <f t="shared" ref="H438" si="17">G438</f>
        <v>138</v>
      </c>
      <c r="I438" s="17"/>
      <c r="J438" s="18"/>
    </row>
    <row r="439" spans="1:10" ht="63.75" x14ac:dyDescent="0.25">
      <c r="A439" s="94" t="s">
        <v>147</v>
      </c>
      <c r="B439" s="84" t="s">
        <v>338</v>
      </c>
      <c r="C439" s="14" t="s">
        <v>11</v>
      </c>
      <c r="D439" s="26"/>
      <c r="E439" s="26"/>
      <c r="F439" s="26"/>
      <c r="G439" s="66"/>
      <c r="H439" s="66"/>
      <c r="I439" s="15"/>
      <c r="J439" s="16"/>
    </row>
    <row r="440" spans="1:10" x14ac:dyDescent="0.25">
      <c r="A440" s="94"/>
      <c r="B440" s="111"/>
      <c r="C440" s="110"/>
      <c r="D440" s="27"/>
      <c r="E440" s="27"/>
      <c r="F440" s="27"/>
      <c r="G440" s="49">
        <v>82</v>
      </c>
      <c r="H440" s="49">
        <f t="shared" si="15"/>
        <v>82</v>
      </c>
      <c r="I440" s="17"/>
      <c r="J440" s="18"/>
    </row>
    <row r="441" spans="1:10" ht="76.5" x14ac:dyDescent="0.25">
      <c r="A441" s="94" t="s">
        <v>285</v>
      </c>
      <c r="B441" s="84" t="s">
        <v>284</v>
      </c>
      <c r="C441" s="14" t="s">
        <v>11</v>
      </c>
      <c r="D441" s="26"/>
      <c r="E441" s="26"/>
      <c r="F441" s="26"/>
      <c r="G441" s="66"/>
      <c r="H441" s="66"/>
      <c r="I441" s="15"/>
      <c r="J441" s="16"/>
    </row>
    <row r="442" spans="1:10" x14ac:dyDescent="0.25">
      <c r="A442" s="94"/>
      <c r="B442" s="111"/>
      <c r="C442" s="110"/>
      <c r="D442" s="27">
        <v>75</v>
      </c>
      <c r="E442" s="27"/>
      <c r="F442" s="27">
        <v>0.15</v>
      </c>
      <c r="G442" s="49">
        <f>D442*F442</f>
        <v>11.25</v>
      </c>
      <c r="H442" s="49">
        <f t="shared" ref="H442" si="18">G442</f>
        <v>11.25</v>
      </c>
      <c r="I442" s="17"/>
      <c r="J442" s="18"/>
    </row>
    <row r="443" spans="1:10" ht="102" x14ac:dyDescent="0.25">
      <c r="A443" s="94" t="s">
        <v>152</v>
      </c>
      <c r="B443" s="84" t="s">
        <v>153</v>
      </c>
      <c r="C443" s="14" t="s">
        <v>10</v>
      </c>
      <c r="D443" s="26"/>
      <c r="E443" s="26"/>
      <c r="F443" s="26"/>
      <c r="G443" s="66"/>
      <c r="H443" s="66"/>
      <c r="I443" s="15"/>
      <c r="J443" s="16"/>
    </row>
    <row r="444" spans="1:10" x14ac:dyDescent="0.25">
      <c r="A444" s="94"/>
      <c r="B444" s="111"/>
      <c r="C444" s="110"/>
      <c r="D444" s="27"/>
      <c r="E444" s="27"/>
      <c r="F444" s="27"/>
      <c r="G444" s="49">
        <v>100</v>
      </c>
      <c r="H444" s="49">
        <f t="shared" ref="H444" si="19">G444</f>
        <v>100</v>
      </c>
      <c r="I444" s="17"/>
      <c r="J444" s="18"/>
    </row>
    <row r="445" spans="1:10" s="22" customFormat="1" ht="63.75" x14ac:dyDescent="0.25">
      <c r="A445" s="93" t="s">
        <v>204</v>
      </c>
      <c r="B445" s="96" t="s">
        <v>203</v>
      </c>
      <c r="C445" s="151" t="s">
        <v>10</v>
      </c>
      <c r="D445" s="41"/>
      <c r="E445" s="41"/>
      <c r="F445" s="41"/>
      <c r="G445" s="53"/>
      <c r="H445" s="53"/>
      <c r="I445" s="5"/>
      <c r="J445" s="123"/>
    </row>
    <row r="446" spans="1:10" s="22" customFormat="1" x14ac:dyDescent="0.25">
      <c r="A446" s="93"/>
      <c r="B446" s="82" t="s">
        <v>205</v>
      </c>
      <c r="C446" s="4"/>
      <c r="D446" s="42">
        <v>33.9</v>
      </c>
      <c r="E446" s="42">
        <v>1.2</v>
      </c>
      <c r="F446" s="42"/>
      <c r="G446" s="59">
        <f>D446*E446</f>
        <v>40.68</v>
      </c>
      <c r="H446" s="59">
        <f>(G446)</f>
        <v>40.68</v>
      </c>
      <c r="I446" s="2"/>
      <c r="J446" s="2"/>
    </row>
    <row r="447" spans="1:10" x14ac:dyDescent="0.25">
      <c r="A447" s="94"/>
      <c r="B447" s="112"/>
      <c r="C447" s="171"/>
      <c r="D447" s="172"/>
      <c r="E447" s="172"/>
      <c r="F447" s="172"/>
      <c r="G447" s="67"/>
      <c r="H447" s="67"/>
      <c r="I447" s="173"/>
      <c r="J447" s="174"/>
    </row>
    <row r="448" spans="1:10" ht="15" x14ac:dyDescent="0.25">
      <c r="A448" s="93"/>
      <c r="B448" s="175" t="s">
        <v>156</v>
      </c>
      <c r="C448" s="58"/>
      <c r="D448" s="56"/>
      <c r="E448" s="56"/>
      <c r="F448" s="56"/>
      <c r="G448" s="56"/>
      <c r="H448" s="56"/>
      <c r="I448" s="221">
        <f>SUM(J425:J447)</f>
        <v>0</v>
      </c>
      <c r="J448" s="222"/>
    </row>
    <row r="449" spans="1:10" x14ac:dyDescent="0.25">
      <c r="A449" s="94"/>
      <c r="B449" s="119"/>
      <c r="C449" s="12"/>
      <c r="D449" s="30"/>
      <c r="E449" s="30"/>
      <c r="F449" s="30"/>
      <c r="G449" s="68"/>
      <c r="H449" s="68"/>
      <c r="I449" s="21"/>
      <c r="J449" s="127"/>
    </row>
    <row r="450" spans="1:10" x14ac:dyDescent="0.25">
      <c r="A450" s="94"/>
      <c r="B450" s="117" t="s">
        <v>241</v>
      </c>
      <c r="C450" s="14"/>
      <c r="D450" s="26"/>
      <c r="E450" s="26"/>
      <c r="F450" s="26"/>
      <c r="G450" s="66"/>
      <c r="H450" s="66"/>
      <c r="I450" s="13"/>
      <c r="J450" s="16"/>
    </row>
    <row r="451" spans="1:10" ht="127.5" x14ac:dyDescent="0.25">
      <c r="A451" s="94" t="s">
        <v>157</v>
      </c>
      <c r="B451" s="84" t="s">
        <v>158</v>
      </c>
      <c r="C451" s="14" t="s">
        <v>9</v>
      </c>
      <c r="D451" s="26"/>
      <c r="E451" s="26"/>
      <c r="F451" s="26"/>
      <c r="G451" s="66"/>
      <c r="H451" s="66"/>
      <c r="I451" s="15"/>
      <c r="J451" s="16"/>
    </row>
    <row r="452" spans="1:10" x14ac:dyDescent="0.25">
      <c r="A452" s="94"/>
      <c r="B452" s="111"/>
      <c r="C452" s="110"/>
      <c r="D452" s="27"/>
      <c r="E452" s="27"/>
      <c r="F452" s="27"/>
      <c r="G452" s="49">
        <v>120</v>
      </c>
      <c r="H452" s="49">
        <f t="shared" ref="H452" si="20">G452</f>
        <v>120</v>
      </c>
      <c r="I452" s="17"/>
      <c r="J452" s="18"/>
    </row>
    <row r="453" spans="1:10" ht="76.5" x14ac:dyDescent="0.25">
      <c r="A453" s="94" t="s">
        <v>130</v>
      </c>
      <c r="B453" s="84" t="s">
        <v>339</v>
      </c>
      <c r="C453" s="14" t="s">
        <v>122</v>
      </c>
      <c r="D453" s="26"/>
      <c r="E453" s="26"/>
      <c r="F453" s="26"/>
      <c r="G453" s="66"/>
      <c r="H453" s="66"/>
      <c r="I453" s="15"/>
      <c r="J453" s="16"/>
    </row>
    <row r="454" spans="1:10" x14ac:dyDescent="0.25">
      <c r="A454" s="94"/>
      <c r="B454" s="111"/>
      <c r="C454" s="110">
        <v>3</v>
      </c>
      <c r="D454" s="27"/>
      <c r="E454" s="27"/>
      <c r="F454" s="27"/>
      <c r="G454" s="49"/>
      <c r="H454" s="49">
        <f>C454</f>
        <v>3</v>
      </c>
      <c r="I454" s="17"/>
      <c r="J454" s="18"/>
    </row>
    <row r="455" spans="1:10" ht="140.25" x14ac:dyDescent="0.25">
      <c r="A455" s="94" t="s">
        <v>143</v>
      </c>
      <c r="B455" s="84" t="s">
        <v>159</v>
      </c>
      <c r="C455" s="14" t="s">
        <v>122</v>
      </c>
      <c r="D455" s="26"/>
      <c r="E455" s="26"/>
      <c r="F455" s="26"/>
      <c r="G455" s="66"/>
      <c r="H455" s="66"/>
      <c r="I455" s="19"/>
      <c r="J455" s="16"/>
    </row>
    <row r="456" spans="1:10" x14ac:dyDescent="0.25">
      <c r="A456" s="94"/>
      <c r="B456" s="112"/>
      <c r="C456" s="176">
        <v>3</v>
      </c>
      <c r="D456" s="165"/>
      <c r="E456" s="165"/>
      <c r="F456" s="165"/>
      <c r="G456" s="153"/>
      <c r="H456" s="153">
        <v>3</v>
      </c>
      <c r="I456" s="177"/>
      <c r="J456" s="167"/>
    </row>
    <row r="457" spans="1:10" ht="15" x14ac:dyDescent="0.25">
      <c r="A457" s="93"/>
      <c r="B457" s="175" t="s">
        <v>242</v>
      </c>
      <c r="C457" s="58"/>
      <c r="D457" s="56"/>
      <c r="E457" s="56"/>
      <c r="F457" s="56"/>
      <c r="G457" s="56"/>
      <c r="H457" s="56"/>
      <c r="I457" s="221">
        <f>SUM(J451:J456)</f>
        <v>0</v>
      </c>
      <c r="J457" s="222"/>
    </row>
    <row r="458" spans="1:10" x14ac:dyDescent="0.25">
      <c r="A458" s="94"/>
      <c r="B458" s="119"/>
      <c r="C458" s="12"/>
      <c r="D458" s="30"/>
      <c r="E458" s="30"/>
      <c r="F458" s="30"/>
      <c r="G458" s="68"/>
      <c r="H458" s="68"/>
      <c r="I458" s="21"/>
      <c r="J458" s="127"/>
    </row>
    <row r="459" spans="1:10" x14ac:dyDescent="0.25">
      <c r="A459" s="94"/>
      <c r="B459" s="117" t="s">
        <v>243</v>
      </c>
      <c r="C459" s="14"/>
      <c r="D459" s="26"/>
      <c r="E459" s="26"/>
      <c r="F459" s="26"/>
      <c r="G459" s="66"/>
      <c r="H459" s="66"/>
      <c r="I459" s="13"/>
      <c r="J459" s="16"/>
    </row>
    <row r="460" spans="1:10" ht="114.75" x14ac:dyDescent="0.25">
      <c r="A460" s="94" t="s">
        <v>160</v>
      </c>
      <c r="B460" s="118" t="s">
        <v>161</v>
      </c>
      <c r="C460" s="14" t="s">
        <v>11</v>
      </c>
      <c r="D460" s="26"/>
      <c r="E460" s="26"/>
      <c r="F460" s="26"/>
      <c r="G460" s="66"/>
      <c r="H460" s="66"/>
      <c r="I460" s="15"/>
      <c r="J460" s="16"/>
    </row>
    <row r="461" spans="1:10" x14ac:dyDescent="0.25">
      <c r="A461" s="94"/>
      <c r="B461" s="113"/>
      <c r="C461" s="110"/>
      <c r="D461" s="27">
        <v>145</v>
      </c>
      <c r="E461" s="27">
        <v>0.4</v>
      </c>
      <c r="F461" s="27">
        <v>0.6</v>
      </c>
      <c r="G461" s="49"/>
      <c r="H461" s="49">
        <f>F461*E461*D461</f>
        <v>34.799999999999997</v>
      </c>
      <c r="I461" s="17"/>
      <c r="J461" s="18"/>
    </row>
    <row r="462" spans="1:10" ht="89.25" x14ac:dyDescent="0.25">
      <c r="A462" s="94" t="s">
        <v>139</v>
      </c>
      <c r="B462" s="84" t="s">
        <v>162</v>
      </c>
      <c r="C462" s="14" t="s">
        <v>122</v>
      </c>
      <c r="D462" s="26"/>
      <c r="E462" s="26"/>
      <c r="F462" s="26"/>
      <c r="G462" s="66"/>
      <c r="H462" s="66"/>
      <c r="I462" s="15"/>
      <c r="J462" s="16"/>
    </row>
    <row r="463" spans="1:10" x14ac:dyDescent="0.25">
      <c r="A463" s="94"/>
      <c r="B463" s="119"/>
      <c r="C463" s="110">
        <v>1</v>
      </c>
      <c r="D463" s="27"/>
      <c r="E463" s="27"/>
      <c r="F463" s="27"/>
      <c r="G463" s="49"/>
      <c r="H463" s="49">
        <f>C463</f>
        <v>1</v>
      </c>
      <c r="I463" s="17"/>
      <c r="J463" s="18"/>
    </row>
    <row r="464" spans="1:10" ht="76.5" x14ac:dyDescent="0.25">
      <c r="A464" s="94" t="s">
        <v>140</v>
      </c>
      <c r="B464" s="84" t="s">
        <v>138</v>
      </c>
      <c r="C464" s="14" t="s">
        <v>122</v>
      </c>
      <c r="D464" s="26"/>
      <c r="E464" s="26"/>
      <c r="F464" s="26"/>
      <c r="G464" s="66"/>
      <c r="H464" s="66"/>
      <c r="I464" s="19"/>
      <c r="J464" s="16"/>
    </row>
    <row r="465" spans="1:10" x14ac:dyDescent="0.25">
      <c r="A465" s="94"/>
      <c r="B465" s="178"/>
      <c r="C465" s="176">
        <v>1</v>
      </c>
      <c r="D465" s="165"/>
      <c r="E465" s="165"/>
      <c r="F465" s="165"/>
      <c r="G465" s="153"/>
      <c r="H465" s="153">
        <v>1</v>
      </c>
      <c r="I465" s="177"/>
      <c r="J465" s="167"/>
    </row>
    <row r="466" spans="1:10" ht="15" x14ac:dyDescent="0.25">
      <c r="A466" s="93"/>
      <c r="B466" s="175" t="s">
        <v>244</v>
      </c>
      <c r="C466" s="58"/>
      <c r="D466" s="56"/>
      <c r="E466" s="56"/>
      <c r="F466" s="56"/>
      <c r="G466" s="56"/>
      <c r="H466" s="56"/>
      <c r="I466" s="221">
        <f>SUM(J460:J465)</f>
        <v>0</v>
      </c>
      <c r="J466" s="222"/>
    </row>
    <row r="467" spans="1:10" x14ac:dyDescent="0.25">
      <c r="A467" s="94"/>
      <c r="B467" s="119"/>
      <c r="C467" s="12"/>
      <c r="D467" s="30"/>
      <c r="E467" s="30"/>
      <c r="F467" s="30"/>
      <c r="G467" s="68"/>
      <c r="H467" s="68"/>
      <c r="I467" s="21"/>
      <c r="J467" s="127"/>
    </row>
    <row r="468" spans="1:10" x14ac:dyDescent="0.25">
      <c r="A468" s="94"/>
      <c r="B468" s="120" t="s">
        <v>245</v>
      </c>
      <c r="C468" s="14"/>
      <c r="D468" s="26"/>
      <c r="E468" s="26"/>
      <c r="F468" s="26"/>
      <c r="G468" s="66"/>
      <c r="H468" s="66"/>
      <c r="I468" s="13"/>
      <c r="J468" s="16"/>
    </row>
    <row r="469" spans="1:10" ht="114.75" x14ac:dyDescent="0.25">
      <c r="A469" s="94" t="s">
        <v>160</v>
      </c>
      <c r="B469" s="84" t="s">
        <v>161</v>
      </c>
      <c r="C469" s="14" t="s">
        <v>11</v>
      </c>
      <c r="D469" s="26"/>
      <c r="E469" s="26"/>
      <c r="F469" s="26"/>
      <c r="G469" s="66"/>
      <c r="H469" s="66"/>
      <c r="I469" s="15"/>
      <c r="J469" s="16"/>
    </row>
    <row r="470" spans="1:10" x14ac:dyDescent="0.25">
      <c r="A470" s="94"/>
      <c r="B470" s="119"/>
      <c r="C470" s="110"/>
      <c r="D470" s="27">
        <v>72</v>
      </c>
      <c r="E470" s="27">
        <v>0.4</v>
      </c>
      <c r="F470" s="27">
        <v>0.6</v>
      </c>
      <c r="G470" s="49"/>
      <c r="H470" s="49">
        <f>F470*E470*D470</f>
        <v>17.28</v>
      </c>
      <c r="I470" s="17"/>
      <c r="J470" s="18"/>
    </row>
    <row r="471" spans="1:10" ht="89.25" x14ac:dyDescent="0.25">
      <c r="A471" s="94" t="s">
        <v>139</v>
      </c>
      <c r="B471" s="84" t="s">
        <v>162</v>
      </c>
      <c r="C471" s="14" t="s">
        <v>122</v>
      </c>
      <c r="D471" s="26"/>
      <c r="E471" s="26"/>
      <c r="F471" s="26"/>
      <c r="G471" s="66"/>
      <c r="H471" s="66"/>
      <c r="I471" s="15"/>
      <c r="J471" s="16"/>
    </row>
    <row r="472" spans="1:10" x14ac:dyDescent="0.25">
      <c r="A472" s="94"/>
      <c r="B472" s="119"/>
      <c r="C472" s="110">
        <v>1</v>
      </c>
      <c r="D472" s="27"/>
      <c r="E472" s="27"/>
      <c r="F472" s="27"/>
      <c r="G472" s="49"/>
      <c r="H472" s="49">
        <f>C472</f>
        <v>1</v>
      </c>
      <c r="I472" s="17"/>
      <c r="J472" s="18"/>
    </row>
    <row r="473" spans="1:10" ht="76.5" x14ac:dyDescent="0.25">
      <c r="A473" s="94" t="s">
        <v>140</v>
      </c>
      <c r="B473" s="84" t="s">
        <v>138</v>
      </c>
      <c r="C473" s="14" t="s">
        <v>122</v>
      </c>
      <c r="D473" s="26"/>
      <c r="E473" s="26"/>
      <c r="F473" s="26"/>
      <c r="G473" s="66"/>
      <c r="H473" s="66"/>
      <c r="I473" s="19"/>
      <c r="J473" s="16"/>
    </row>
    <row r="474" spans="1:10" x14ac:dyDescent="0.25">
      <c r="A474" s="94"/>
      <c r="B474" s="178"/>
      <c r="C474" s="176">
        <v>1</v>
      </c>
      <c r="D474" s="165"/>
      <c r="E474" s="165"/>
      <c r="F474" s="165"/>
      <c r="G474" s="153"/>
      <c r="H474" s="153">
        <v>1</v>
      </c>
      <c r="I474" s="177"/>
      <c r="J474" s="167"/>
    </row>
    <row r="475" spans="1:10" ht="15" x14ac:dyDescent="0.25">
      <c r="A475" s="93"/>
      <c r="B475" s="175" t="s">
        <v>246</v>
      </c>
      <c r="C475" s="58"/>
      <c r="D475" s="56"/>
      <c r="E475" s="56"/>
      <c r="F475" s="56"/>
      <c r="G475" s="56"/>
      <c r="H475" s="56"/>
      <c r="I475" s="221">
        <f>SUM(J469:J474)</f>
        <v>0</v>
      </c>
      <c r="J475" s="222"/>
    </row>
    <row r="476" spans="1:10" x14ac:dyDescent="0.25">
      <c r="A476" s="94"/>
      <c r="B476" s="119"/>
      <c r="C476" s="12"/>
      <c r="D476" s="30"/>
      <c r="E476" s="30"/>
      <c r="F476" s="30"/>
      <c r="G476" s="68"/>
      <c r="H476" s="68"/>
      <c r="I476" s="21"/>
      <c r="J476" s="127"/>
    </row>
    <row r="477" spans="1:10" x14ac:dyDescent="0.25">
      <c r="A477" s="94"/>
      <c r="B477" s="120" t="s">
        <v>247</v>
      </c>
      <c r="C477" s="14"/>
      <c r="D477" s="26"/>
      <c r="E477" s="26"/>
      <c r="F477" s="26"/>
      <c r="G477" s="66"/>
      <c r="H477" s="66"/>
      <c r="I477" s="13"/>
      <c r="J477" s="16"/>
    </row>
    <row r="478" spans="1:10" ht="114.75" x14ac:dyDescent="0.25">
      <c r="A478" s="94" t="s">
        <v>160</v>
      </c>
      <c r="B478" s="84" t="s">
        <v>161</v>
      </c>
      <c r="C478" s="14" t="s">
        <v>11</v>
      </c>
      <c r="D478" s="26"/>
      <c r="E478" s="26"/>
      <c r="F478" s="26"/>
      <c r="G478" s="66"/>
      <c r="H478" s="66"/>
      <c r="I478" s="15"/>
      <c r="J478" s="16"/>
    </row>
    <row r="479" spans="1:10" x14ac:dyDescent="0.25">
      <c r="A479" s="94"/>
      <c r="B479" s="119"/>
      <c r="C479" s="110"/>
      <c r="D479" s="27">
        <v>40</v>
      </c>
      <c r="E479" s="27">
        <v>0.4</v>
      </c>
      <c r="F479" s="27">
        <v>0.6</v>
      </c>
      <c r="G479" s="49"/>
      <c r="H479" s="49">
        <f>F479*E479*D479</f>
        <v>9.6</v>
      </c>
      <c r="I479" s="17"/>
      <c r="J479" s="18"/>
    </row>
    <row r="480" spans="1:10" ht="89.25" x14ac:dyDescent="0.25">
      <c r="A480" s="94" t="s">
        <v>139</v>
      </c>
      <c r="B480" s="84" t="s">
        <v>162</v>
      </c>
      <c r="C480" s="14" t="s">
        <v>122</v>
      </c>
      <c r="D480" s="26"/>
      <c r="E480" s="26"/>
      <c r="F480" s="26"/>
      <c r="G480" s="66"/>
      <c r="H480" s="66"/>
      <c r="I480" s="15"/>
      <c r="J480" s="16"/>
    </row>
    <row r="481" spans="1:10" x14ac:dyDescent="0.25">
      <c r="A481" s="94"/>
      <c r="B481" s="119"/>
      <c r="C481" s="110">
        <v>1</v>
      </c>
      <c r="D481" s="27"/>
      <c r="E481" s="27"/>
      <c r="F481" s="27"/>
      <c r="G481" s="49"/>
      <c r="H481" s="49">
        <f>C481</f>
        <v>1</v>
      </c>
      <c r="I481" s="17"/>
      <c r="J481" s="18"/>
    </row>
    <row r="482" spans="1:10" ht="76.5" x14ac:dyDescent="0.25">
      <c r="A482" s="94" t="s">
        <v>140</v>
      </c>
      <c r="B482" s="84" t="s">
        <v>138</v>
      </c>
      <c r="C482" s="14" t="s">
        <v>122</v>
      </c>
      <c r="D482" s="26"/>
      <c r="E482" s="26"/>
      <c r="F482" s="26"/>
      <c r="G482" s="66"/>
      <c r="H482" s="66"/>
      <c r="I482" s="19"/>
      <c r="J482" s="16"/>
    </row>
    <row r="483" spans="1:10" x14ac:dyDescent="0.25">
      <c r="A483" s="94"/>
      <c r="B483" s="178"/>
      <c r="C483" s="176">
        <v>1</v>
      </c>
      <c r="D483" s="165"/>
      <c r="E483" s="165"/>
      <c r="F483" s="165"/>
      <c r="G483" s="153"/>
      <c r="H483" s="153">
        <v>1</v>
      </c>
      <c r="I483" s="177"/>
      <c r="J483" s="167"/>
    </row>
    <row r="484" spans="1:10" ht="15" x14ac:dyDescent="0.25">
      <c r="A484" s="93"/>
      <c r="B484" s="175" t="s">
        <v>248</v>
      </c>
      <c r="C484" s="58"/>
      <c r="D484" s="56"/>
      <c r="E484" s="56"/>
      <c r="F484" s="56"/>
      <c r="G484" s="56"/>
      <c r="H484" s="56"/>
      <c r="I484" s="221">
        <f>SUM(J478:J483)</f>
        <v>0</v>
      </c>
      <c r="J484" s="222"/>
    </row>
    <row r="485" spans="1:10" x14ac:dyDescent="0.25">
      <c r="A485" s="94"/>
      <c r="B485" s="119"/>
      <c r="C485" s="12"/>
      <c r="D485" s="30"/>
      <c r="E485" s="30"/>
      <c r="F485" s="30"/>
      <c r="G485" s="68"/>
      <c r="H485" s="68"/>
      <c r="I485" s="21"/>
      <c r="J485" s="127"/>
    </row>
    <row r="486" spans="1:10" x14ac:dyDescent="0.25">
      <c r="A486" s="94"/>
      <c r="B486" s="117" t="s">
        <v>249</v>
      </c>
      <c r="C486" s="14"/>
      <c r="D486" s="26"/>
      <c r="E486" s="26"/>
      <c r="F486" s="26"/>
      <c r="G486" s="66"/>
      <c r="H486" s="66"/>
      <c r="I486" s="13"/>
      <c r="J486" s="16"/>
    </row>
    <row r="487" spans="1:10" ht="114.75" x14ac:dyDescent="0.25">
      <c r="A487" s="94" t="s">
        <v>160</v>
      </c>
      <c r="B487" s="84" t="s">
        <v>161</v>
      </c>
      <c r="C487" s="14" t="s">
        <v>11</v>
      </c>
      <c r="D487" s="26"/>
      <c r="E487" s="26"/>
      <c r="F487" s="26"/>
      <c r="G487" s="66"/>
      <c r="H487" s="66"/>
      <c r="I487" s="15"/>
      <c r="J487" s="16"/>
    </row>
    <row r="488" spans="1:10" x14ac:dyDescent="0.25">
      <c r="A488" s="94"/>
      <c r="B488" s="119"/>
      <c r="C488" s="110"/>
      <c r="D488" s="27">
        <v>70</v>
      </c>
      <c r="E488" s="27">
        <v>1</v>
      </c>
      <c r="F488" s="27">
        <v>0.6</v>
      </c>
      <c r="G488" s="49"/>
      <c r="H488" s="49">
        <f>F488*E488*D488</f>
        <v>42</v>
      </c>
      <c r="I488" s="17"/>
      <c r="J488" s="18"/>
    </row>
    <row r="489" spans="1:10" ht="63.75" x14ac:dyDescent="0.25">
      <c r="A489" s="94" t="s">
        <v>145</v>
      </c>
      <c r="B489" s="84" t="s">
        <v>146</v>
      </c>
      <c r="C489" s="14" t="s">
        <v>11</v>
      </c>
      <c r="D489" s="26"/>
      <c r="E489" s="26"/>
      <c r="F489" s="26"/>
      <c r="G489" s="66"/>
      <c r="H489" s="66"/>
      <c r="I489" s="15"/>
      <c r="J489" s="16"/>
    </row>
    <row r="490" spans="1:10" x14ac:dyDescent="0.25">
      <c r="A490" s="94"/>
      <c r="B490" s="119"/>
      <c r="C490" s="110"/>
      <c r="D490" s="27">
        <v>15</v>
      </c>
      <c r="E490" s="27"/>
      <c r="F490" s="27"/>
      <c r="G490" s="49"/>
      <c r="H490" s="49">
        <v>15</v>
      </c>
      <c r="I490" s="17"/>
      <c r="J490" s="18"/>
    </row>
    <row r="491" spans="1:10" ht="102" x14ac:dyDescent="0.25">
      <c r="A491" s="94" t="s">
        <v>163</v>
      </c>
      <c r="B491" s="84" t="s">
        <v>164</v>
      </c>
      <c r="C491" s="14" t="s">
        <v>11</v>
      </c>
      <c r="D491" s="26"/>
      <c r="E491" s="26"/>
      <c r="F491" s="26"/>
      <c r="G491" s="66"/>
      <c r="H491" s="66"/>
      <c r="I491" s="15"/>
      <c r="J491" s="16"/>
    </row>
    <row r="492" spans="1:10" x14ac:dyDescent="0.25">
      <c r="A492" s="94"/>
      <c r="B492" s="119"/>
      <c r="C492" s="110"/>
      <c r="D492" s="27">
        <v>24</v>
      </c>
      <c r="E492" s="27"/>
      <c r="F492" s="27"/>
      <c r="G492" s="49"/>
      <c r="H492" s="49">
        <v>24</v>
      </c>
      <c r="I492" s="17"/>
      <c r="J492" s="18"/>
    </row>
    <row r="493" spans="1:10" ht="102" x14ac:dyDescent="0.25">
      <c r="A493" s="94" t="s">
        <v>148</v>
      </c>
      <c r="B493" s="84" t="s">
        <v>149</v>
      </c>
      <c r="C493" s="14" t="s">
        <v>10</v>
      </c>
      <c r="D493" s="26"/>
      <c r="E493" s="26"/>
      <c r="F493" s="26"/>
      <c r="G493" s="66"/>
      <c r="H493" s="66"/>
      <c r="I493" s="15"/>
      <c r="J493" s="16"/>
    </row>
    <row r="494" spans="1:10" x14ac:dyDescent="0.25">
      <c r="A494" s="94"/>
      <c r="B494" s="119"/>
      <c r="C494" s="110"/>
      <c r="D494" s="27">
        <v>70</v>
      </c>
      <c r="E494" s="27">
        <v>1</v>
      </c>
      <c r="F494" s="27"/>
      <c r="G494" s="49"/>
      <c r="H494" s="49">
        <f>E494*D494</f>
        <v>70</v>
      </c>
      <c r="I494" s="17"/>
      <c r="J494" s="18"/>
    </row>
    <row r="495" spans="1:10" ht="76.5" x14ac:dyDescent="0.25">
      <c r="A495" s="94" t="s">
        <v>150</v>
      </c>
      <c r="B495" s="84" t="s">
        <v>165</v>
      </c>
      <c r="C495" s="14" t="s">
        <v>10</v>
      </c>
      <c r="D495" s="26"/>
      <c r="E495" s="26"/>
      <c r="F495" s="26"/>
      <c r="G495" s="66"/>
      <c r="H495" s="66"/>
      <c r="I495" s="15"/>
      <c r="J495" s="16"/>
    </row>
    <row r="496" spans="1:10" x14ac:dyDescent="0.25">
      <c r="A496" s="95"/>
      <c r="B496" s="178"/>
      <c r="C496" s="171"/>
      <c r="D496" s="172">
        <v>70</v>
      </c>
      <c r="E496" s="172">
        <v>1</v>
      </c>
      <c r="F496" s="172"/>
      <c r="G496" s="67"/>
      <c r="H496" s="67">
        <f>E496*D496</f>
        <v>70</v>
      </c>
      <c r="I496" s="180"/>
      <c r="J496" s="174"/>
    </row>
    <row r="497" spans="1:10" ht="15" x14ac:dyDescent="0.25">
      <c r="A497" s="179"/>
      <c r="B497" s="175" t="s">
        <v>250</v>
      </c>
      <c r="C497" s="58"/>
      <c r="D497" s="56"/>
      <c r="E497" s="56"/>
      <c r="F497" s="56"/>
      <c r="G497" s="56"/>
      <c r="H497" s="56"/>
      <c r="I497" s="221">
        <f>SUM(J487:J496)</f>
        <v>0</v>
      </c>
      <c r="J497" s="222"/>
    </row>
    <row r="498" spans="1:10" x14ac:dyDescent="0.25">
      <c r="A498" s="93"/>
      <c r="B498" s="157"/>
      <c r="C498" s="88"/>
      <c r="D498" s="30"/>
      <c r="E498" s="30"/>
      <c r="F498" s="30"/>
      <c r="G498" s="53"/>
      <c r="H498" s="53"/>
      <c r="I498" s="5"/>
      <c r="J498" s="123"/>
    </row>
    <row r="499" spans="1:10" x14ac:dyDescent="0.25">
      <c r="A499" s="93"/>
      <c r="B499" s="156"/>
      <c r="C499" s="128"/>
      <c r="D499" s="30"/>
      <c r="E499" s="30"/>
      <c r="F499" s="30"/>
      <c r="G499" s="53"/>
      <c r="H499" s="53"/>
      <c r="I499" s="5"/>
      <c r="J499" s="123"/>
    </row>
    <row r="500" spans="1:10" ht="15.75" x14ac:dyDescent="0.25">
      <c r="A500" s="93"/>
      <c r="B500" s="121" t="s">
        <v>240</v>
      </c>
      <c r="C500" s="36"/>
      <c r="D500" s="54"/>
      <c r="E500" s="54"/>
      <c r="F500" s="54"/>
      <c r="G500" s="64"/>
      <c r="H500" s="64"/>
      <c r="I500" s="209">
        <f>SUM(J381:J498)</f>
        <v>0</v>
      </c>
      <c r="J500" s="210"/>
    </row>
    <row r="501" spans="1:10" s="6" customFormat="1" x14ac:dyDescent="0.25">
      <c r="A501" s="93"/>
      <c r="B501" s="136"/>
      <c r="C501" s="136"/>
      <c r="D501" s="136"/>
      <c r="E501" s="136"/>
      <c r="F501" s="136"/>
      <c r="G501" s="136"/>
      <c r="H501" s="136"/>
      <c r="I501" s="5"/>
      <c r="J501" s="124"/>
    </row>
    <row r="502" spans="1:10" s="6" customFormat="1" x14ac:dyDescent="0.25">
      <c r="A502" s="93"/>
      <c r="B502" s="136"/>
      <c r="C502" s="136"/>
      <c r="D502" s="136"/>
      <c r="E502" s="136"/>
      <c r="F502" s="136"/>
      <c r="G502" s="136"/>
      <c r="H502" s="136"/>
      <c r="I502" s="5"/>
      <c r="J502" s="124"/>
    </row>
    <row r="503" spans="1:10" s="6" customFormat="1" x14ac:dyDescent="0.25">
      <c r="A503" s="93"/>
      <c r="B503" s="77"/>
      <c r="C503" s="34"/>
      <c r="D503" s="46"/>
      <c r="E503" s="46"/>
      <c r="F503" s="46"/>
      <c r="G503" s="46"/>
      <c r="H503" s="46"/>
      <c r="I503" s="5"/>
      <c r="J503" s="123"/>
    </row>
    <row r="504" spans="1:10" ht="15.75" x14ac:dyDescent="0.25">
      <c r="A504" s="211" t="s">
        <v>251</v>
      </c>
      <c r="B504" s="212"/>
      <c r="C504" s="212"/>
      <c r="D504" s="212"/>
      <c r="E504" s="212"/>
      <c r="F504" s="212"/>
      <c r="G504" s="212"/>
      <c r="H504" s="212"/>
      <c r="I504" s="212"/>
      <c r="J504" s="213"/>
    </row>
    <row r="505" spans="1:10" s="6" customFormat="1" x14ac:dyDescent="0.25">
      <c r="A505" s="93"/>
      <c r="B505" s="136"/>
      <c r="C505" s="136"/>
      <c r="D505" s="136"/>
      <c r="E505" s="136"/>
      <c r="F505" s="136"/>
      <c r="G505" s="136"/>
      <c r="H505" s="136"/>
      <c r="I505" s="5"/>
      <c r="J505" s="124"/>
    </row>
    <row r="506" spans="1:10" s="22" customFormat="1" x14ac:dyDescent="0.25">
      <c r="A506" s="93"/>
      <c r="B506" s="106" t="s">
        <v>176</v>
      </c>
      <c r="C506" s="149"/>
      <c r="D506" s="43"/>
      <c r="E506" s="43"/>
      <c r="F506" s="43"/>
      <c r="G506" s="61"/>
      <c r="H506" s="61"/>
      <c r="I506" s="147"/>
      <c r="J506" s="148"/>
    </row>
    <row r="507" spans="1:10" s="191" customFormat="1" ht="267.75" x14ac:dyDescent="0.25">
      <c r="A507" s="204" t="s">
        <v>180</v>
      </c>
      <c r="B507" s="100" t="s">
        <v>311</v>
      </c>
      <c r="C507" s="152" t="s">
        <v>177</v>
      </c>
      <c r="D507" s="188"/>
      <c r="E507" s="188"/>
      <c r="F507" s="188"/>
      <c r="G507" s="188"/>
      <c r="H507" s="188"/>
      <c r="J507" s="206"/>
    </row>
    <row r="508" spans="1:10" s="22" customFormat="1" x14ac:dyDescent="0.25">
      <c r="A508" s="93"/>
      <c r="B508" s="82"/>
      <c r="C508" s="215" t="s">
        <v>310</v>
      </c>
      <c r="D508" s="216"/>
      <c r="E508" s="216"/>
      <c r="F508" s="216"/>
      <c r="G508" s="216"/>
      <c r="H508" s="216"/>
      <c r="I508" s="216"/>
      <c r="J508" s="217"/>
    </row>
    <row r="509" spans="1:10" s="22" customFormat="1" x14ac:dyDescent="0.25">
      <c r="A509" s="93"/>
      <c r="B509" s="99"/>
      <c r="C509" s="132"/>
      <c r="D509" s="53"/>
      <c r="E509" s="53"/>
      <c r="F509" s="53"/>
      <c r="G509" s="70"/>
      <c r="H509" s="70"/>
      <c r="I509" s="5"/>
      <c r="J509" s="123"/>
    </row>
    <row r="510" spans="1:10" s="22" customFormat="1" x14ac:dyDescent="0.25">
      <c r="A510" s="93"/>
      <c r="B510" s="107" t="s">
        <v>178</v>
      </c>
      <c r="C510" s="151"/>
      <c r="D510" s="41"/>
      <c r="E510" s="41"/>
      <c r="F510" s="41"/>
      <c r="G510" s="53"/>
      <c r="H510" s="53"/>
      <c r="I510" s="1"/>
      <c r="J510" s="122"/>
    </row>
    <row r="511" spans="1:10" s="191" customFormat="1" ht="306" x14ac:dyDescent="0.25">
      <c r="A511" s="204" t="s">
        <v>181</v>
      </c>
      <c r="B511" s="100" t="s">
        <v>309</v>
      </c>
      <c r="C511" s="152" t="s">
        <v>177</v>
      </c>
      <c r="D511" s="188"/>
      <c r="E511" s="188"/>
      <c r="F511" s="188"/>
      <c r="G511" s="188"/>
      <c r="H511" s="188"/>
      <c r="J511" s="206"/>
    </row>
    <row r="512" spans="1:10" s="22" customFormat="1" x14ac:dyDescent="0.25">
      <c r="A512" s="93"/>
      <c r="B512" s="82" t="s">
        <v>179</v>
      </c>
      <c r="C512" s="4"/>
      <c r="D512" s="59"/>
      <c r="E512" s="59"/>
      <c r="F512" s="59"/>
      <c r="G512" s="205">
        <v>218938.22</v>
      </c>
      <c r="H512" s="69">
        <f>G512*0.1</f>
        <v>21893.822</v>
      </c>
      <c r="I512" s="3"/>
      <c r="J512" s="3"/>
    </row>
    <row r="513" spans="1:10" s="22" customFormat="1" x14ac:dyDescent="0.25">
      <c r="A513" s="93"/>
      <c r="B513" s="82"/>
      <c r="C513" s="4"/>
      <c r="D513" s="59"/>
      <c r="E513" s="59"/>
      <c r="F513" s="59"/>
      <c r="G513" s="69"/>
      <c r="H513" s="69">
        <f>H512</f>
        <v>21893.822</v>
      </c>
      <c r="I513" s="2"/>
      <c r="J513" s="2"/>
    </row>
    <row r="514" spans="1:10" x14ac:dyDescent="0.25">
      <c r="A514" s="93"/>
      <c r="B514" s="157"/>
      <c r="C514" s="88"/>
      <c r="D514" s="30"/>
      <c r="E514" s="30"/>
      <c r="F514" s="30"/>
      <c r="G514" s="53"/>
      <c r="H514" s="53"/>
      <c r="I514" s="5"/>
      <c r="J514" s="123"/>
    </row>
    <row r="515" spans="1:10" x14ac:dyDescent="0.25">
      <c r="A515" s="93"/>
      <c r="B515" s="156"/>
      <c r="C515" s="128"/>
      <c r="D515" s="30"/>
      <c r="E515" s="30"/>
      <c r="F515" s="30"/>
      <c r="G515" s="53"/>
      <c r="H515" s="53"/>
      <c r="I515" s="5"/>
      <c r="J515" s="123"/>
    </row>
    <row r="516" spans="1:10" ht="15.75" x14ac:dyDescent="0.25">
      <c r="A516" s="93"/>
      <c r="B516" s="121" t="s">
        <v>252</v>
      </c>
      <c r="C516" s="36"/>
      <c r="D516" s="54"/>
      <c r="E516" s="54"/>
      <c r="F516" s="54"/>
      <c r="G516" s="64"/>
      <c r="H516" s="64"/>
      <c r="I516" s="209">
        <f>SUM(J506:J514)</f>
        <v>0</v>
      </c>
      <c r="J516" s="210"/>
    </row>
    <row r="517" spans="1:10" s="6" customFormat="1" x14ac:dyDescent="0.25">
      <c r="A517" s="93"/>
      <c r="B517" s="136"/>
      <c r="C517" s="136"/>
      <c r="D517" s="136"/>
      <c r="E517" s="136"/>
      <c r="F517" s="136"/>
      <c r="G517" s="136"/>
      <c r="H517" s="136"/>
      <c r="I517" s="5"/>
      <c r="J517" s="124"/>
    </row>
    <row r="518" spans="1:10" s="6" customFormat="1" x14ac:dyDescent="0.25">
      <c r="A518" s="93"/>
      <c r="B518" s="136"/>
      <c r="C518" s="136"/>
      <c r="D518" s="136"/>
      <c r="E518" s="136"/>
      <c r="F518" s="136"/>
      <c r="G518" s="136"/>
      <c r="H518" s="136"/>
      <c r="I518" s="5"/>
      <c r="J518" s="124"/>
    </row>
    <row r="519" spans="1:10" s="6" customFormat="1" x14ac:dyDescent="0.25">
      <c r="A519" s="93"/>
      <c r="B519" s="77"/>
      <c r="C519" s="34"/>
      <c r="D519" s="46"/>
      <c r="E519" s="46"/>
      <c r="F519" s="46"/>
      <c r="G519" s="46"/>
      <c r="H519" s="46"/>
      <c r="I519" s="5"/>
      <c r="J519" s="123"/>
    </row>
    <row r="520" spans="1:10" s="72" customFormat="1" ht="18.75" x14ac:dyDescent="0.25">
      <c r="A520" s="181"/>
      <c r="B520" s="182" t="s">
        <v>295</v>
      </c>
      <c r="C520" s="183"/>
      <c r="D520" s="184"/>
      <c r="E520" s="184"/>
      <c r="F520" s="184"/>
      <c r="G520" s="185"/>
      <c r="H520" s="185"/>
      <c r="I520" s="207">
        <f>I31+I149+I171+I185+I252+I278+I334+I376+I500+I516</f>
        <v>0</v>
      </c>
      <c r="J520" s="208"/>
    </row>
  </sheetData>
  <mergeCells count="41">
    <mergeCell ref="A1:J1"/>
    <mergeCell ref="I2:J2"/>
    <mergeCell ref="G2:H2"/>
    <mergeCell ref="D2:F2"/>
    <mergeCell ref="I31:J31"/>
    <mergeCell ref="A7:J7"/>
    <mergeCell ref="A2:A3"/>
    <mergeCell ref="B2:B3"/>
    <mergeCell ref="A5:J5"/>
    <mergeCell ref="I185:J185"/>
    <mergeCell ref="A189:J189"/>
    <mergeCell ref="A285:A286"/>
    <mergeCell ref="A504:J504"/>
    <mergeCell ref="B407:H407"/>
    <mergeCell ref="I407:J407"/>
    <mergeCell ref="I376:J376"/>
    <mergeCell ref="A380:J380"/>
    <mergeCell ref="I500:J500"/>
    <mergeCell ref="I422:J422"/>
    <mergeCell ref="I448:J448"/>
    <mergeCell ref="I457:J457"/>
    <mergeCell ref="I466:J466"/>
    <mergeCell ref="I475:J475"/>
    <mergeCell ref="I484:J484"/>
    <mergeCell ref="I497:J497"/>
    <mergeCell ref="A35:J35"/>
    <mergeCell ref="I149:J149"/>
    <mergeCell ref="A153:J153"/>
    <mergeCell ref="I171:J171"/>
    <mergeCell ref="A175:J175"/>
    <mergeCell ref="A137:A138"/>
    <mergeCell ref="I520:J520"/>
    <mergeCell ref="I252:J252"/>
    <mergeCell ref="I278:J278"/>
    <mergeCell ref="I516:J516"/>
    <mergeCell ref="B256:J256"/>
    <mergeCell ref="A282:J282"/>
    <mergeCell ref="I334:J334"/>
    <mergeCell ref="A338:J338"/>
    <mergeCell ref="C285:C286"/>
    <mergeCell ref="C508:J508"/>
  </mergeCells>
  <printOptions horizontalCentered="1"/>
  <pageMargins left="0.39370078740157483" right="0.39370078740157483" top="0.39370078740157483" bottom="0.39370078740157483" header="0.15748031496062992" footer="0.19685039370078741"/>
  <pageSetup paperSize="9" scale="80" orientation="landscape" r:id="rId1"/>
  <headerFooter>
    <oddFooter>Pagina &amp;P</oddFooter>
  </headerFooter>
  <rowBreaks count="20" manualBreakCount="20">
    <brk id="24" max="9" man="1"/>
    <brk id="97" max="9" man="1"/>
    <brk id="135" max="9" man="1"/>
    <brk id="165" max="9" man="1"/>
    <brk id="188" max="9" man="1"/>
    <brk id="204" max="9" man="1"/>
    <brk id="242" max="9" man="1"/>
    <brk id="255" max="9" man="1"/>
    <brk id="311" max="9" man="1"/>
    <brk id="318" max="9" man="1"/>
    <brk id="322" max="9" man="1"/>
    <brk id="328" max="9" man="1"/>
    <brk id="345" max="9" man="1"/>
    <brk id="357" max="9" man="1"/>
    <brk id="379" max="9" man="1"/>
    <brk id="421" max="9" man="1"/>
    <brk id="447" max="9" man="1"/>
    <brk id="476" max="9" man="1"/>
    <brk id="503" max="9" man="1"/>
    <brk id="50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CM</vt:lpstr>
      <vt:lpstr>CM!Area_stampa</vt:lpstr>
      <vt:lpstr>CM!Titoli_stampa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utente generico</cp:lastModifiedBy>
  <cp:lastPrinted>2017-03-06T10:26:27Z</cp:lastPrinted>
  <dcterms:created xsi:type="dcterms:W3CDTF">2014-01-13T13:39:11Z</dcterms:created>
  <dcterms:modified xsi:type="dcterms:W3CDTF">2017-05-10T15:28:55Z</dcterms:modified>
</cp:coreProperties>
</file>